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aria\Desktop\"/>
    </mc:Choice>
  </mc:AlternateContent>
  <bookViews>
    <workbookView xWindow="0" yWindow="0" windowWidth="28800" windowHeight="12435" tabRatio="598"/>
  </bookViews>
  <sheets>
    <sheet name="dohody" sheetId="21" r:id="rId1"/>
    <sheet name="Лист1" sheetId="22" r:id="rId2"/>
  </sheets>
  <definedNames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_xlnm.Print_Titles" localSheetId="0">dohody!$A:$B,dohody!$8:$9</definedName>
    <definedName name="_xlnm.Print_Area" localSheetId="0">dohody!$A$1:$E$105</definedName>
    <definedName name="ОЪIАТТЬ_ПAUАТE">#REF!</definedName>
  </definedNames>
  <calcPr calcId="152511"/>
</workbook>
</file>

<file path=xl/calcChain.xml><?xml version="1.0" encoding="utf-8"?>
<calcChain xmlns="http://schemas.openxmlformats.org/spreadsheetml/2006/main">
  <c r="D73" i="21" l="1"/>
  <c r="C73" i="21"/>
  <c r="C86" i="21" l="1"/>
  <c r="D86" i="21"/>
  <c r="D13" i="21"/>
  <c r="D55" i="21"/>
  <c r="E77" i="21" l="1"/>
  <c r="E76" i="21"/>
  <c r="E35" i="21"/>
  <c r="E92" i="21" l="1"/>
  <c r="E91" i="21"/>
  <c r="D93" i="21"/>
  <c r="D96" i="21"/>
  <c r="C96" i="21"/>
  <c r="D89" i="21"/>
  <c r="C89" i="21"/>
  <c r="E84" i="21"/>
  <c r="E74" i="21"/>
  <c r="E44" i="21"/>
  <c r="D60" i="21" l="1"/>
  <c r="D29" i="21"/>
  <c r="D19" i="21"/>
  <c r="C29" i="21"/>
  <c r="E30" i="21" l="1"/>
  <c r="E31" i="21"/>
  <c r="D70" i="21"/>
  <c r="C70" i="21"/>
  <c r="C69" i="21" s="1"/>
  <c r="E72" i="21"/>
  <c r="E52" i="21"/>
  <c r="E57" i="21"/>
  <c r="D27" i="21"/>
  <c r="C55" i="21"/>
  <c r="D78" i="21"/>
  <c r="C78" i="21"/>
  <c r="E14" i="21"/>
  <c r="E15" i="21"/>
  <c r="E16" i="21"/>
  <c r="E17" i="21"/>
  <c r="E20" i="21"/>
  <c r="E26" i="21"/>
  <c r="E28" i="21"/>
  <c r="E29" i="21"/>
  <c r="E34" i="21"/>
  <c r="E36" i="21"/>
  <c r="E37" i="21"/>
  <c r="E38" i="21"/>
  <c r="E39" i="21"/>
  <c r="E40" i="21"/>
  <c r="E41" i="21"/>
  <c r="E45" i="21"/>
  <c r="E47" i="21"/>
  <c r="E48" i="21"/>
  <c r="E56" i="21"/>
  <c r="E59" i="21"/>
  <c r="E61" i="21"/>
  <c r="E64" i="21"/>
  <c r="E71" i="21"/>
  <c r="E75" i="21"/>
  <c r="E79" i="21"/>
  <c r="E80" i="21"/>
  <c r="E90" i="21"/>
  <c r="C60" i="21"/>
  <c r="E60" i="21" s="1"/>
  <c r="C25" i="21"/>
  <c r="C13" i="21"/>
  <c r="C19" i="21"/>
  <c r="E19" i="21" s="1"/>
  <c r="C22" i="21"/>
  <c r="C21" i="21" s="1"/>
  <c r="C27" i="21"/>
  <c r="C33" i="21"/>
  <c r="C43" i="21"/>
  <c r="C46" i="21"/>
  <c r="C51" i="21"/>
  <c r="C50" i="21" s="1"/>
  <c r="C58" i="21"/>
  <c r="C63" i="21"/>
  <c r="C83" i="21"/>
  <c r="C93" i="21"/>
  <c r="D22" i="21"/>
  <c r="D21" i="21" s="1"/>
  <c r="D83" i="21"/>
  <c r="D63" i="21"/>
  <c r="D58" i="21"/>
  <c r="D51" i="21"/>
  <c r="D50" i="21" s="1"/>
  <c r="D46" i="21"/>
  <c r="D43" i="21"/>
  <c r="D33" i="21"/>
  <c r="D25" i="21"/>
  <c r="D69" i="21" l="1"/>
  <c r="D68" i="21" s="1"/>
  <c r="C68" i="21"/>
  <c r="C32" i="21"/>
  <c r="E83" i="21"/>
  <c r="D32" i="21"/>
  <c r="D54" i="21"/>
  <c r="D49" i="21" s="1"/>
  <c r="C88" i="21"/>
  <c r="C85" i="21" s="1"/>
  <c r="C98" i="21" s="1"/>
  <c r="C100" i="21" s="1"/>
  <c r="E63" i="21"/>
  <c r="D24" i="21"/>
  <c r="E55" i="21"/>
  <c r="D88" i="21"/>
  <c r="E89" i="21"/>
  <c r="E70" i="21"/>
  <c r="E58" i="21"/>
  <c r="E27" i="21"/>
  <c r="E73" i="21"/>
  <c r="C54" i="21"/>
  <c r="E46" i="21"/>
  <c r="E43" i="21"/>
  <c r="E33" i="21"/>
  <c r="C24" i="21"/>
  <c r="C12" i="21"/>
  <c r="E13" i="21"/>
  <c r="E78" i="21"/>
  <c r="E25" i="21"/>
  <c r="D12" i="21"/>
  <c r="D85" i="21" l="1"/>
  <c r="D98" i="21" s="1"/>
  <c r="D100" i="21" s="1"/>
  <c r="E88" i="21"/>
  <c r="E24" i="21"/>
  <c r="E69" i="21"/>
  <c r="E32" i="21"/>
  <c r="C11" i="21"/>
  <c r="C67" i="21" s="1"/>
  <c r="E68" i="21"/>
  <c r="E54" i="21"/>
  <c r="C49" i="21"/>
  <c r="E12" i="21"/>
  <c r="D11" i="21"/>
  <c r="D67" i="21" s="1"/>
  <c r="E85" i="21" l="1"/>
  <c r="E100" i="21"/>
  <c r="E98" i="21"/>
  <c r="C81" i="21"/>
  <c r="E49" i="21"/>
  <c r="E11" i="21"/>
  <c r="C101" i="21" l="1"/>
  <c r="E67" i="21"/>
  <c r="D81" i="21"/>
  <c r="E81" i="21" l="1"/>
  <c r="E101" i="21"/>
</calcChain>
</file>

<file path=xl/sharedStrings.xml><?xml version="1.0" encoding="utf-8"?>
<sst xmlns="http://schemas.openxmlformats.org/spreadsheetml/2006/main" count="106" uniqueCount="101">
  <si>
    <t>Доходи загального фонду</t>
  </si>
  <si>
    <t>Всього доходів загального фонду</t>
  </si>
  <si>
    <t>Всього доходів спеціального фонду</t>
  </si>
  <si>
    <t>Офіційні трансферти</t>
  </si>
  <si>
    <t xml:space="preserve"> Додаток 1</t>
  </si>
  <si>
    <t>Плата за послуги, що надаються бюджетними установами згідно з їх основною діяльністю</t>
  </si>
  <si>
    <t>Благодійні внески, гранти та дарунки</t>
  </si>
  <si>
    <t>Податкові надходження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</si>
  <si>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</si>
  <si>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</si>
  <si>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</si>
  <si>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</si>
  <si>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Неподаткові надходження</t>
  </si>
  <si>
    <t>Доходи від власності та підприємницької діяльності</t>
  </si>
  <si>
    <t>Податок та збір на доходи фізичних осіб</t>
  </si>
  <si>
    <t>Від органів державного управління</t>
  </si>
  <si>
    <t>Базова дотація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</si>
  <si>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</si>
  <si>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</si>
  <si>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</si>
  <si>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</si>
  <si>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 </t>
  </si>
  <si>
    <t>Всього власних доходів загального фонду</t>
  </si>
  <si>
    <t>Субвенції з місцевих бюджетів іншим місцевим бюджетам</t>
  </si>
  <si>
    <t>Доходи спеціального фонду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</si>
  <si>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</si>
  <si>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Всього доходів загального та спеціального фондів</t>
  </si>
  <si>
    <t>Дотації з державного бюджету місцевим бюджетам</t>
  </si>
  <si>
    <t>Адміністративні штрафи та інші санкції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</si>
  <si>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</si>
  <si>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</si>
  <si>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</si>
  <si>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</si>
  <si>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</si>
  <si>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</si>
  <si>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</si>
  <si>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</si>
  <si>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</si>
  <si>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</si>
  <si>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</si>
  <si>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</si>
  <si>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</si>
  <si>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</si>
  <si>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</si>
  <si>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</si>
  <si>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</si>
  <si>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</si>
  <si>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</si>
  <si>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</si>
  <si>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</si>
  <si>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</si>
  <si>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Інші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</si>
  <si>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</si>
  <si>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</si>
  <si>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</si>
  <si>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</si>
  <si>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</si>
  <si>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</si>
  <si>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</si>
  <si>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Інші неподаткові надходження  </t>
  </si>
  <si>
    <t>Доходи від операцій з капіталом 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</si>
  <si>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</si>
  <si>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Освітня субвенція з державного бюджету місцевим бюджетам </t>
  </si>
  <si>
    <t>Інші субвенції з місцевого бюджету</t>
  </si>
  <si>
    <t>Екологічний податок</t>
  </si>
  <si>
    <t>Всього власних доходів спеціального фонду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</si>
  <si>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</t>
  </si>
  <si>
    <t>Субвенція з місцевого бюджету на забезпечення централізованою подачею кисню ліжкового фонду закладів охорони здоров`я, які надають стаціонарну медичну допомогу пацієнтам з гострою респіраторною хворобою COVTD-19, спричиненою коронавірусом SARS-CoV-2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</si>
  <si>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</si>
  <si>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</si>
  <si>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</si>
  <si>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Загальні результати виконання дохідної частини бюджету Кутської селищної територіальної громади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</si>
  <si>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</si>
  <si>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Богдан ДЕВДА</t>
  </si>
  <si>
    <t>33010100</t>
  </si>
  <si>
    <t>Кошти від продажу земельних ділянок несільськогосподарського призначення, що перебувають у державній та комунальній власності, та земельних ділянок, які знаходяться на території Автономної Республіки Крим</t>
  </si>
  <si>
    <t>Орендна плата з водні об'єкти (їх частини), що надаються в користування на умовах оренди місцевими радами</t>
  </si>
  <si>
    <t>Субвенції з державного бюджету місцевим бюджетам</t>
  </si>
  <si>
    <t>тис.грн.</t>
  </si>
  <si>
    <t>Затверджений план з урахуванням змін</t>
  </si>
  <si>
    <t xml:space="preserve">Фактично виконано </t>
  </si>
  <si>
    <t xml:space="preserve">Відсоток виконання </t>
  </si>
  <si>
    <t>Найменування</t>
  </si>
  <si>
    <t xml:space="preserve">Код </t>
  </si>
  <si>
    <t xml:space="preserve">         Начальник фінансового відділу</t>
  </si>
  <si>
    <t>Податки на доходи, податки на прибуток</t>
  </si>
  <si>
    <t xml:space="preserve">Податок на прибуток підприємств </t>
  </si>
  <si>
    <t xml:space="preserve">Рентна плата за користування надрами </t>
  </si>
  <si>
    <t>Місцеві податки та збори</t>
  </si>
  <si>
    <t xml:space="preserve">Рентна плата </t>
  </si>
  <si>
    <t>Податок на прибуток підприємств комунальної власності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</si>
  <si>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</si>
  <si>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</si>
  <si>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педпрацівникам закладів загальної середньої освіти</t>
  </si>
  <si>
    <t>за I квартал 2026 року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</si>
  <si>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</si>
  <si>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</si>
  <si>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11011300</t>
  </si>
  <si>
    <t>Податок на доходи фізичних осіб у вигляді мінімального податкового зобов'язання, що підлягає сплаті фізичними особами</t>
  </si>
  <si>
    <t xml:space="preserve">  до рішення виконавчого комітету</t>
  </si>
  <si>
    <t xml:space="preserve">         від 30.04.2026р.  № 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</si>
</sst>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_-* #,##0\ _F_-;\-* #,##0\ _F_-;_-* &quot;-&quot;\ _F_-;_-@_-"/>
    <numFmt numFmtId="166" formatCode="_-* #,##0.00\ _F_-;\-* #,##0.00\ _F_-;_-* &quot;-&quot;??\ _F_-;_-@_-"/>
    <numFmt numFmtId="167" formatCode="0.000"/>
    <numFmt numFmtId="168" formatCode="General_)"/>
  </numFmts>
  <fonts count="23">
    <font>
      <sz val="14"/>
      <name val="Times New Roman Cyr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 Cyr"/>
      <charset val="204"/>
    </font>
    <font>
      <sz val="1"/>
      <color indexed="16"/>
      <name val="Courier"/>
      <family val="1"/>
      <charset val="204"/>
    </font>
    <font>
      <sz val="8"/>
      <name val="Helvetica-Narrow"/>
    </font>
    <font>
      <sz val="10"/>
      <name val="Helv"/>
      <charset val="204"/>
    </font>
    <font>
      <sz val="12"/>
      <name val="Courier"/>
      <family val="1"/>
      <charset val="204"/>
    </font>
    <font>
      <sz val="8"/>
      <name val="Times New Roman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22"/>
      <name val="Times New Roman Cyr"/>
      <charset val="204"/>
    </font>
    <font>
      <b/>
      <i/>
      <sz val="22"/>
      <name val="Times New Roman Cyr"/>
      <charset val="204"/>
    </font>
    <font>
      <sz val="22"/>
      <name val="Times New Roman Cyr"/>
      <charset val="204"/>
    </font>
    <font>
      <b/>
      <sz val="20"/>
      <name val="Times New Roman"/>
      <family val="1"/>
      <charset val="204"/>
    </font>
    <font>
      <i/>
      <sz val="2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4" fillId="0" borderId="0">
      <protection locked="0"/>
    </xf>
    <xf numFmtId="0" fontId="4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4" fillId="0" borderId="1">
      <protection locked="0"/>
    </xf>
    <xf numFmtId="0" fontId="2" fillId="0" borderId="0">
      <protection locked="0"/>
    </xf>
    <xf numFmtId="0" fontId="2" fillId="0" borderId="0">
      <protection locked="0"/>
    </xf>
    <xf numFmtId="0" fontId="1" fillId="0" borderId="1">
      <protection locked="0"/>
    </xf>
    <xf numFmtId="168" fontId="7" fillId="0" borderId="0"/>
    <xf numFmtId="168" fontId="7" fillId="0" borderId="0"/>
    <xf numFmtId="0" fontId="3" fillId="0" borderId="0"/>
    <xf numFmtId="0" fontId="6" fillId="0" borderId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" fillId="0" borderId="0">
      <protection locked="0"/>
    </xf>
  </cellStyleXfs>
  <cellXfs count="112">
    <xf numFmtId="0" fontId="0" fillId="0" borderId="0" xfId="0"/>
    <xf numFmtId="0" fontId="9" fillId="3" borderId="0" xfId="12" applyFont="1" applyFill="1"/>
    <xf numFmtId="0" fontId="10" fillId="3" borderId="0" xfId="12" applyFont="1" applyFill="1" applyAlignment="1">
      <alignment vertical="center" wrapText="1"/>
    </xf>
    <xf numFmtId="0" fontId="10" fillId="3" borderId="0" xfId="12" applyFont="1" applyFill="1" applyAlignment="1">
      <alignment horizontal="center" vertical="center" wrapText="1"/>
    </xf>
    <xf numFmtId="0" fontId="10" fillId="3" borderId="0" xfId="12" applyFont="1" applyFill="1"/>
    <xf numFmtId="164" fontId="10" fillId="3" borderId="0" xfId="12" applyNumberFormat="1" applyFont="1" applyFill="1"/>
    <xf numFmtId="0" fontId="9" fillId="3" borderId="0" xfId="12" applyFont="1" applyFill="1" applyAlignment="1">
      <alignment horizontal="center" vertical="center" wrapText="1"/>
    </xf>
    <xf numFmtId="167" fontId="10" fillId="3" borderId="0" xfId="12" applyNumberFormat="1" applyFont="1" applyFill="1"/>
    <xf numFmtId="167" fontId="9" fillId="3" borderId="0" xfId="12" applyNumberFormat="1" applyFont="1" applyFill="1"/>
    <xf numFmtId="0" fontId="11" fillId="3" borderId="0" xfId="12" applyFont="1" applyFill="1"/>
    <xf numFmtId="0" fontId="9" fillId="3" borderId="0" xfId="12" applyFont="1" applyFill="1" applyAlignment="1">
      <alignment vertical="center" wrapText="1"/>
    </xf>
    <xf numFmtId="0" fontId="10" fillId="3" borderId="0" xfId="12" applyFont="1" applyFill="1" applyBorder="1"/>
    <xf numFmtId="0" fontId="9" fillId="3" borderId="0" xfId="12" applyFont="1" applyFill="1" applyBorder="1"/>
    <xf numFmtId="164" fontId="9" fillId="3" borderId="0" xfId="12" applyNumberFormat="1" applyFont="1" applyFill="1"/>
    <xf numFmtId="0" fontId="13" fillId="3" borderId="0" xfId="12" applyFont="1" applyFill="1" applyAlignment="1"/>
    <xf numFmtId="0" fontId="12" fillId="3" borderId="0" xfId="12" applyFont="1" applyFill="1" applyAlignment="1"/>
    <xf numFmtId="0" fontId="11" fillId="3" borderId="0" xfId="12" applyFont="1" applyFill="1" applyBorder="1"/>
    <xf numFmtId="164" fontId="10" fillId="3" borderId="0" xfId="12" applyNumberFormat="1" applyFont="1" applyFill="1" applyAlignment="1">
      <alignment horizontal="left" vertical="center" wrapText="1"/>
    </xf>
    <xf numFmtId="167" fontId="11" fillId="3" borderId="0" xfId="12" applyNumberFormat="1" applyFont="1" applyFill="1"/>
    <xf numFmtId="164" fontId="10" fillId="3" borderId="0" xfId="12" applyNumberFormat="1" applyFont="1" applyFill="1" applyAlignment="1">
      <alignment horizontal="center" vertical="center" wrapText="1"/>
    </xf>
    <xf numFmtId="164" fontId="9" fillId="3" borderId="0" xfId="12" applyNumberFormat="1" applyFont="1" applyFill="1" applyAlignment="1">
      <alignment horizontal="left" vertical="center" wrapText="1"/>
    </xf>
    <xf numFmtId="164" fontId="14" fillId="3" borderId="0" xfId="12" applyNumberFormat="1" applyFont="1" applyFill="1" applyAlignment="1">
      <alignment horizontal="left"/>
    </xf>
    <xf numFmtId="164" fontId="14" fillId="3" borderId="0" xfId="12" applyNumberFormat="1" applyFont="1" applyFill="1" applyAlignment="1">
      <alignment horizontal="left" vertical="center" wrapText="1"/>
    </xf>
    <xf numFmtId="0" fontId="10" fillId="3" borderId="0" xfId="12" applyFont="1" applyFill="1" applyAlignment="1">
      <alignment horizontal="left" vertical="center" wrapText="1"/>
    </xf>
    <xf numFmtId="49" fontId="10" fillId="3" borderId="0" xfId="12" applyNumberFormat="1" applyFont="1" applyFill="1"/>
    <xf numFmtId="0" fontId="15" fillId="3" borderId="0" xfId="12" applyFont="1" applyFill="1" applyAlignment="1"/>
    <xf numFmtId="0" fontId="15" fillId="3" borderId="0" xfId="12" applyFont="1" applyFill="1" applyAlignment="1">
      <alignment vertical="center" wrapText="1"/>
    </xf>
    <xf numFmtId="164" fontId="15" fillId="3" borderId="0" xfId="12" applyNumberFormat="1" applyFont="1" applyFill="1"/>
    <xf numFmtId="0" fontId="16" fillId="3" borderId="0" xfId="12" applyFont="1" applyFill="1" applyAlignment="1"/>
    <xf numFmtId="0" fontId="16" fillId="3" borderId="0" xfId="12" applyFont="1" applyFill="1" applyAlignment="1">
      <alignment horizontal="center"/>
    </xf>
    <xf numFmtId="0" fontId="16" fillId="3" borderId="2" xfId="12" applyFont="1" applyFill="1" applyBorder="1" applyAlignment="1">
      <alignment horizontal="left" vertical="top"/>
    </xf>
    <xf numFmtId="0" fontId="16" fillId="3" borderId="2" xfId="12" applyFont="1" applyFill="1" applyBorder="1" applyAlignment="1">
      <alignment horizontal="left" vertical="top" wrapText="1"/>
    </xf>
    <xf numFmtId="164" fontId="16" fillId="3" borderId="2" xfId="12" applyNumberFormat="1" applyFont="1" applyFill="1" applyBorder="1" applyAlignment="1">
      <alignment horizontal="left" vertical="top" wrapText="1"/>
    </xf>
    <xf numFmtId="49" fontId="16" fillId="0" borderId="2" xfId="0" applyNumberFormat="1" applyFont="1" applyFill="1" applyBorder="1" applyAlignment="1">
      <alignment horizontal="left" vertical="top"/>
    </xf>
    <xf numFmtId="168" fontId="16" fillId="0" borderId="2" xfId="0" applyNumberFormat="1" applyFont="1" applyFill="1" applyBorder="1" applyAlignment="1">
      <alignment horizontal="left" vertical="top" wrapText="1"/>
    </xf>
    <xf numFmtId="164" fontId="16" fillId="0" borderId="2" xfId="12" applyNumberFormat="1" applyFont="1" applyFill="1" applyBorder="1" applyAlignment="1">
      <alignment horizontal="left" vertical="top" wrapText="1"/>
    </xf>
    <xf numFmtId="49" fontId="17" fillId="0" borderId="2" xfId="0" applyNumberFormat="1" applyFont="1" applyFill="1" applyBorder="1" applyAlignment="1">
      <alignment horizontal="left" vertical="top"/>
    </xf>
    <xf numFmtId="168" fontId="17" fillId="0" borderId="2" xfId="0" applyNumberFormat="1" applyFont="1" applyFill="1" applyBorder="1" applyAlignment="1">
      <alignment horizontal="left" vertical="top" wrapText="1"/>
    </xf>
    <xf numFmtId="164" fontId="17" fillId="0" borderId="2" xfId="12" applyNumberFormat="1" applyFont="1" applyFill="1" applyBorder="1" applyAlignment="1">
      <alignment horizontal="left" vertical="top" wrapText="1"/>
    </xf>
    <xf numFmtId="164" fontId="17" fillId="3" borderId="2" xfId="12" applyNumberFormat="1" applyFont="1" applyFill="1" applyBorder="1" applyAlignment="1">
      <alignment horizontal="left" vertical="top" wrapText="1"/>
    </xf>
    <xf numFmtId="49" fontId="15" fillId="0" borderId="2" xfId="0" applyNumberFormat="1" applyFont="1" applyFill="1" applyBorder="1" applyAlignment="1">
      <alignment horizontal="left" vertical="top"/>
    </xf>
    <xf numFmtId="168" fontId="15" fillId="0" borderId="2" xfId="0" applyNumberFormat="1" applyFont="1" applyFill="1" applyBorder="1" applyAlignment="1">
      <alignment horizontal="left" vertical="top" wrapText="1"/>
    </xf>
    <xf numFmtId="164" fontId="15" fillId="0" borderId="2" xfId="12" applyNumberFormat="1" applyFont="1" applyFill="1" applyBorder="1" applyAlignment="1">
      <alignment horizontal="left" vertical="top" wrapText="1"/>
    </xf>
    <xf numFmtId="164" fontId="15" fillId="3" borderId="2" xfId="12" applyNumberFormat="1" applyFont="1" applyFill="1" applyBorder="1" applyAlignment="1">
      <alignment horizontal="left" vertical="top" wrapText="1"/>
    </xf>
    <xf numFmtId="168" fontId="15" fillId="0" borderId="2" xfId="0" applyNumberFormat="1" applyFont="1" applyBorder="1" applyAlignment="1">
      <alignment horizontal="left" vertical="top" wrapText="1"/>
    </xf>
    <xf numFmtId="164" fontId="17" fillId="0" borderId="2" xfId="10" applyNumberFormat="1" applyFont="1" applyFill="1" applyBorder="1" applyAlignment="1">
      <alignment horizontal="left" vertical="top" wrapText="1"/>
    </xf>
    <xf numFmtId="164" fontId="15" fillId="0" borderId="2" xfId="11" applyNumberFormat="1" applyFont="1" applyFill="1" applyBorder="1" applyAlignment="1" applyProtection="1">
      <alignment horizontal="left" vertical="top" wrapText="1"/>
    </xf>
    <xf numFmtId="164" fontId="15" fillId="0" borderId="2" xfId="10" applyNumberFormat="1" applyFont="1" applyFill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18" fillId="0" borderId="2" xfId="0" applyFont="1" applyBorder="1" applyAlignment="1">
      <alignment horizontal="left" vertical="top" wrapText="1"/>
    </xf>
    <xf numFmtId="164" fontId="16" fillId="0" borderId="2" xfId="11" applyNumberFormat="1" applyFont="1" applyFill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19" fillId="0" borderId="2" xfId="0" applyFont="1" applyBorder="1" applyAlignment="1">
      <alignment horizontal="left" vertical="top" wrapText="1"/>
    </xf>
    <xf numFmtId="164" fontId="17" fillId="0" borderId="2" xfId="11" applyNumberFormat="1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20" fillId="0" borderId="2" xfId="0" applyFont="1" applyBorder="1" applyAlignment="1">
      <alignment horizontal="left" vertical="top" wrapText="1"/>
    </xf>
    <xf numFmtId="164" fontId="15" fillId="0" borderId="2" xfId="11" applyNumberFormat="1" applyFont="1" applyFill="1" applyBorder="1" applyAlignment="1">
      <alignment horizontal="left" vertical="top" wrapText="1"/>
    </xf>
    <xf numFmtId="168" fontId="16" fillId="0" borderId="2" xfId="0" applyNumberFormat="1" applyFont="1" applyFill="1" applyBorder="1" applyAlignment="1">
      <alignment horizontal="left" vertical="top"/>
    </xf>
    <xf numFmtId="164" fontId="16" fillId="3" borderId="2" xfId="11" applyNumberFormat="1" applyFont="1" applyFill="1" applyBorder="1" applyAlignment="1">
      <alignment horizontal="left" vertical="top" wrapText="1"/>
    </xf>
    <xf numFmtId="164" fontId="17" fillId="0" borderId="2" xfId="12" applyNumberFormat="1" applyFont="1" applyFill="1" applyBorder="1" applyAlignment="1">
      <alignment horizontal="left" vertical="top"/>
    </xf>
    <xf numFmtId="164" fontId="15" fillId="0" borderId="2" xfId="12" applyNumberFormat="1" applyFont="1" applyFill="1" applyBorder="1" applyAlignment="1">
      <alignment horizontal="left" vertical="top"/>
    </xf>
    <xf numFmtId="168" fontId="15" fillId="0" borderId="2" xfId="0" applyNumberFormat="1" applyFont="1" applyFill="1" applyBorder="1" applyAlignment="1">
      <alignment horizontal="left" vertical="top"/>
    </xf>
    <xf numFmtId="164" fontId="16" fillId="3" borderId="2" xfId="12" applyNumberFormat="1" applyFont="1" applyFill="1" applyBorder="1" applyAlignment="1">
      <alignment horizontal="left" vertical="top"/>
    </xf>
    <xf numFmtId="0" fontId="16" fillId="0" borderId="2" xfId="0" applyFont="1" applyBorder="1" applyAlignment="1">
      <alignment horizontal="left" vertical="top" wrapText="1"/>
    </xf>
    <xf numFmtId="164" fontId="16" fillId="0" borderId="2" xfId="0" applyNumberFormat="1" applyFont="1" applyFill="1" applyBorder="1" applyAlignment="1">
      <alignment horizontal="left" vertical="top" wrapText="1"/>
    </xf>
    <xf numFmtId="168" fontId="16" fillId="2" borderId="2" xfId="0" applyNumberFormat="1" applyFont="1" applyFill="1" applyBorder="1" applyAlignment="1">
      <alignment horizontal="left" vertical="top"/>
    </xf>
    <xf numFmtId="168" fontId="16" fillId="2" borderId="2" xfId="0" applyNumberFormat="1" applyFont="1" applyFill="1" applyBorder="1" applyAlignment="1">
      <alignment horizontal="left" vertical="top" wrapText="1"/>
    </xf>
    <xf numFmtId="168" fontId="17" fillId="2" borderId="2" xfId="0" applyNumberFormat="1" applyFont="1" applyFill="1" applyBorder="1" applyAlignment="1">
      <alignment horizontal="left" vertical="top"/>
    </xf>
    <xf numFmtId="168" fontId="17" fillId="2" borderId="2" xfId="0" applyNumberFormat="1" applyFont="1" applyFill="1" applyBorder="1" applyAlignment="1">
      <alignment horizontal="left" vertical="top" wrapText="1"/>
    </xf>
    <xf numFmtId="164" fontId="17" fillId="0" borderId="2" xfId="0" applyNumberFormat="1" applyFont="1" applyFill="1" applyBorder="1" applyAlignment="1">
      <alignment horizontal="left" vertical="top" wrapText="1"/>
    </xf>
    <xf numFmtId="168" fontId="15" fillId="2" borderId="2" xfId="0" applyNumberFormat="1" applyFont="1" applyFill="1" applyBorder="1" applyAlignment="1">
      <alignment horizontal="left" vertical="top"/>
    </xf>
    <xf numFmtId="168" fontId="15" fillId="2" borderId="2" xfId="0" applyNumberFormat="1" applyFont="1" applyFill="1" applyBorder="1" applyAlignment="1">
      <alignment horizontal="left" vertical="top" wrapText="1"/>
    </xf>
    <xf numFmtId="164" fontId="15" fillId="0" borderId="2" xfId="0" applyNumberFormat="1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top" wrapText="1"/>
    </xf>
    <xf numFmtId="164" fontId="16" fillId="3" borderId="2" xfId="0" applyNumberFormat="1" applyFont="1" applyFill="1" applyBorder="1" applyAlignment="1">
      <alignment horizontal="left" vertical="top" wrapText="1"/>
    </xf>
    <xf numFmtId="2" fontId="16" fillId="3" borderId="2" xfId="12" applyNumberFormat="1" applyFont="1" applyFill="1" applyBorder="1" applyAlignment="1">
      <alignment horizontal="left" vertical="top" wrapText="1"/>
    </xf>
    <xf numFmtId="167" fontId="16" fillId="0" borderId="2" xfId="12" applyNumberFormat="1" applyFont="1" applyFill="1" applyBorder="1" applyAlignment="1">
      <alignment horizontal="left" vertical="top" wrapText="1"/>
    </xf>
    <xf numFmtId="0" fontId="17" fillId="3" borderId="2" xfId="12" applyFont="1" applyFill="1" applyBorder="1" applyAlignment="1">
      <alignment horizontal="left" vertical="top"/>
    </xf>
    <xf numFmtId="0" fontId="17" fillId="3" borderId="2" xfId="12" applyFont="1" applyFill="1" applyBorder="1" applyAlignment="1">
      <alignment horizontal="left" vertical="top" wrapText="1"/>
    </xf>
    <xf numFmtId="164" fontId="16" fillId="0" borderId="2" xfId="12" applyNumberFormat="1" applyFont="1" applyFill="1" applyBorder="1" applyAlignment="1">
      <alignment horizontal="left" vertical="top"/>
    </xf>
    <xf numFmtId="168" fontId="17" fillId="0" borderId="2" xfId="0" applyNumberFormat="1" applyFont="1" applyBorder="1" applyAlignment="1">
      <alignment horizontal="left" vertical="top" wrapText="1"/>
    </xf>
    <xf numFmtId="168" fontId="15" fillId="0" borderId="2" xfId="0" applyNumberFormat="1" applyFont="1" applyBorder="1" applyAlignment="1">
      <alignment horizontal="left" vertical="top"/>
    </xf>
    <xf numFmtId="0" fontId="15" fillId="0" borderId="2" xfId="0" applyFont="1" applyBorder="1" applyAlignment="1">
      <alignment horizontal="left" vertical="top" wrapText="1"/>
    </xf>
    <xf numFmtId="0" fontId="15" fillId="2" borderId="2" xfId="0" applyFont="1" applyFill="1" applyBorder="1" applyAlignment="1">
      <alignment horizontal="left" vertical="top"/>
    </xf>
    <xf numFmtId="0" fontId="15" fillId="3" borderId="2" xfId="12" applyFont="1" applyFill="1" applyBorder="1" applyAlignment="1">
      <alignment horizontal="left" vertical="top"/>
    </xf>
    <xf numFmtId="0" fontId="15" fillId="3" borderId="0" xfId="12" applyFont="1" applyFill="1" applyAlignment="1">
      <alignment horizontal="left" vertical="top"/>
    </xf>
    <xf numFmtId="0" fontId="15" fillId="3" borderId="0" xfId="12" applyFont="1" applyFill="1" applyAlignment="1">
      <alignment horizontal="left" vertical="top" wrapText="1"/>
    </xf>
    <xf numFmtId="164" fontId="15" fillId="3" borderId="0" xfId="12" applyNumberFormat="1" applyFont="1" applyFill="1" applyAlignment="1">
      <alignment horizontal="left" vertical="top"/>
    </xf>
    <xf numFmtId="0" fontId="16" fillId="3" borderId="0" xfId="12" applyFont="1" applyFill="1" applyAlignment="1">
      <alignment horizontal="left" vertical="top"/>
    </xf>
    <xf numFmtId="0" fontId="16" fillId="3" borderId="0" xfId="12" applyFont="1" applyFill="1" applyAlignment="1">
      <alignment horizontal="left" vertical="top" wrapText="1"/>
    </xf>
    <xf numFmtId="164" fontId="16" fillId="3" borderId="0" xfId="12" applyNumberFormat="1" applyFont="1" applyFill="1" applyAlignment="1">
      <alignment horizontal="left" vertical="top"/>
    </xf>
    <xf numFmtId="0" fontId="16" fillId="3" borderId="2" xfId="12" applyFont="1" applyFill="1" applyBorder="1" applyAlignment="1">
      <alignment horizontal="center" vertical="top" wrapText="1"/>
    </xf>
    <xf numFmtId="164" fontId="15" fillId="3" borderId="0" xfId="12" applyNumberFormat="1" applyFont="1" applyFill="1" applyBorder="1" applyAlignment="1">
      <alignment horizontal="center"/>
    </xf>
    <xf numFmtId="0" fontId="15" fillId="3" borderId="0" xfId="12" applyFont="1" applyFill="1" applyBorder="1" applyAlignment="1">
      <alignment horizontal="left" vertical="top"/>
    </xf>
    <xf numFmtId="0" fontId="16" fillId="3" borderId="0" xfId="12" applyFont="1" applyFill="1" applyBorder="1" applyAlignment="1">
      <alignment horizontal="left" vertical="top" wrapText="1"/>
    </xf>
    <xf numFmtId="164" fontId="16" fillId="0" borderId="0" xfId="12" applyNumberFormat="1" applyFont="1" applyFill="1" applyBorder="1" applyAlignment="1">
      <alignment horizontal="left" vertical="top" wrapText="1"/>
    </xf>
    <xf numFmtId="164" fontId="16" fillId="3" borderId="0" xfId="12" applyNumberFormat="1" applyFont="1" applyFill="1" applyBorder="1" applyAlignment="1">
      <alignment horizontal="left" vertical="top" wrapText="1"/>
    </xf>
    <xf numFmtId="164" fontId="22" fillId="0" borderId="2" xfId="12" applyNumberFormat="1" applyFont="1" applyFill="1" applyBorder="1" applyAlignment="1">
      <alignment horizontal="left" vertical="top" wrapText="1"/>
    </xf>
    <xf numFmtId="2" fontId="15" fillId="0" borderId="2" xfId="11" applyNumberFormat="1" applyFont="1" applyFill="1" applyBorder="1" applyAlignment="1">
      <alignment horizontal="left" vertical="top" wrapText="1"/>
    </xf>
    <xf numFmtId="2" fontId="17" fillId="0" borderId="2" xfId="11" applyNumberFormat="1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left"/>
    </xf>
    <xf numFmtId="0" fontId="15" fillId="3" borderId="0" xfId="12" applyFont="1" applyFill="1" applyAlignment="1">
      <alignment horizontal="center" vertical="top" wrapText="1"/>
    </xf>
    <xf numFmtId="0" fontId="16" fillId="3" borderId="0" xfId="12" applyFont="1" applyFill="1" applyAlignment="1">
      <alignment horizontal="left" vertical="top" wrapText="1"/>
    </xf>
    <xf numFmtId="164" fontId="15" fillId="3" borderId="0" xfId="12" applyNumberFormat="1" applyFont="1" applyFill="1" applyAlignment="1">
      <alignment horizontal="left"/>
    </xf>
    <xf numFmtId="164" fontId="16" fillId="3" borderId="0" xfId="12" applyNumberFormat="1" applyFont="1" applyFill="1" applyAlignment="1">
      <alignment horizontal="center"/>
    </xf>
    <xf numFmtId="0" fontId="21" fillId="3" borderId="2" xfId="12" applyFont="1" applyFill="1" applyBorder="1" applyAlignment="1">
      <alignment horizontal="center" vertical="center" wrapText="1"/>
    </xf>
    <xf numFmtId="164" fontId="21" fillId="3" borderId="2" xfId="12" applyNumberFormat="1" applyFont="1" applyFill="1" applyBorder="1" applyAlignment="1">
      <alignment horizontal="center" vertical="center" wrapText="1"/>
    </xf>
    <xf numFmtId="0" fontId="16" fillId="3" borderId="0" xfId="12" applyFont="1" applyFill="1" applyAlignment="1">
      <alignment horizontal="center"/>
    </xf>
    <xf numFmtId="0" fontId="21" fillId="3" borderId="2" xfId="12" applyFont="1" applyFill="1" applyBorder="1" applyAlignment="1">
      <alignment horizontal="center" vertical="center"/>
    </xf>
    <xf numFmtId="164" fontId="21" fillId="3" borderId="3" xfId="12" applyNumberFormat="1" applyFont="1" applyFill="1" applyBorder="1" applyAlignment="1">
      <alignment horizontal="center" vertical="center" wrapText="1"/>
    </xf>
    <xf numFmtId="164" fontId="21" fillId="3" borderId="4" xfId="12" applyNumberFormat="1" applyFont="1" applyFill="1" applyBorder="1" applyAlignment="1">
      <alignment horizontal="center" vertical="center" wrapText="1"/>
    </xf>
  </cellXfs>
  <cellStyles count="17">
    <cellStyle name="”€ќђќ‘ћ‚›‰" xfId="1"/>
    <cellStyle name="”€љ‘€ђћ‚ђќќ›‰" xfId="2"/>
    <cellStyle name="”ќђќ‘ћ‚›‰" xfId="3"/>
    <cellStyle name="”љ‘ђћ‚ђќќ›‰" xfId="4"/>
    <cellStyle name="„…ќ…†ќ›‰" xfId="5"/>
    <cellStyle name="€’ћѓћ‚›‰" xfId="6"/>
    <cellStyle name="‡ђѓћ‹ћ‚ћљ1" xfId="7"/>
    <cellStyle name="‡ђѓћ‹ћ‚ћљ2" xfId="8"/>
    <cellStyle name="’ћѓћ‚›‰" xfId="9"/>
    <cellStyle name="Звичайний_pruchunu_2007" xfId="10"/>
    <cellStyle name="Звичайний_на економіку по всіх платежах" xfId="11"/>
    <cellStyle name="Обычный" xfId="0" builtinId="0"/>
    <cellStyle name="Обычный_Dodatok (dox)" xfId="12"/>
    <cellStyle name="Стиль 1" xfId="13"/>
    <cellStyle name="Тысячи [0]_Example " xfId="14"/>
    <cellStyle name="Тысячи_Example " xfId="15"/>
    <cellStyle name="Џђћ–…ќ’ќ›‰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128"/>
  <sheetViews>
    <sheetView tabSelected="1" view="pageBreakPreview" zoomScale="60" zoomScaleNormal="60" workbookViewId="0">
      <selection activeCell="C13" sqref="C13"/>
    </sheetView>
  </sheetViews>
  <sheetFormatPr defaultColWidth="6.88671875" defaultRowHeight="18.75"/>
  <cols>
    <col min="1" max="1" width="16.5546875" style="14" customWidth="1"/>
    <col min="2" max="2" width="102.33203125" style="2" customWidth="1"/>
    <col min="3" max="3" width="23" style="2" customWidth="1"/>
    <col min="4" max="4" width="17.21875" style="5" customWidth="1"/>
    <col min="5" max="5" width="17" style="5" customWidth="1"/>
    <col min="6" max="6" width="11.6640625" style="4" customWidth="1"/>
    <col min="7" max="7" width="10.44140625" style="4" customWidth="1"/>
    <col min="8" max="10" width="10.109375" style="4" customWidth="1"/>
    <col min="11" max="16384" width="6.88671875" style="4"/>
  </cols>
  <sheetData>
    <row r="1" spans="1:10" ht="27.75">
      <c r="A1" s="25"/>
      <c r="B1" s="26"/>
      <c r="C1" s="26"/>
      <c r="D1" s="105" t="s">
        <v>4</v>
      </c>
      <c r="E1" s="105"/>
    </row>
    <row r="2" spans="1:10" ht="27.75">
      <c r="A2" s="25"/>
      <c r="B2" s="26"/>
      <c r="C2" s="102"/>
      <c r="D2" s="93" t="s">
        <v>99</v>
      </c>
      <c r="E2" s="93"/>
    </row>
    <row r="3" spans="1:10" ht="27.75">
      <c r="A3" s="25"/>
      <c r="B3" s="26"/>
      <c r="C3" s="104" t="s">
        <v>100</v>
      </c>
      <c r="D3" s="104"/>
      <c r="E3" s="104"/>
    </row>
    <row r="4" spans="1:10" ht="23.45" customHeight="1">
      <c r="A4" s="25"/>
      <c r="B4" s="26"/>
      <c r="C4" s="26"/>
      <c r="D4" s="27"/>
      <c r="E4" s="27"/>
    </row>
    <row r="5" spans="1:10" s="1" customFormat="1" ht="21.6" customHeight="1">
      <c r="A5" s="108" t="s">
        <v>71</v>
      </c>
      <c r="B5" s="108"/>
      <c r="C5" s="108"/>
      <c r="D5" s="108"/>
      <c r="E5" s="108"/>
    </row>
    <row r="6" spans="1:10" ht="33" customHeight="1">
      <c r="A6" s="108" t="s">
        <v>94</v>
      </c>
      <c r="B6" s="108"/>
      <c r="C6" s="108"/>
      <c r="D6" s="108"/>
      <c r="E6" s="108"/>
    </row>
    <row r="7" spans="1:10" ht="18" customHeight="1">
      <c r="A7" s="28"/>
      <c r="B7" s="29"/>
      <c r="C7" s="29"/>
      <c r="D7" s="27"/>
      <c r="E7" s="27" t="s">
        <v>78</v>
      </c>
      <c r="I7" s="24"/>
      <c r="J7" s="24"/>
    </row>
    <row r="8" spans="1:10" s="6" customFormat="1" ht="48" customHeight="1">
      <c r="A8" s="109" t="s">
        <v>83</v>
      </c>
      <c r="B8" s="106" t="s">
        <v>82</v>
      </c>
      <c r="C8" s="106" t="s">
        <v>79</v>
      </c>
      <c r="D8" s="107" t="s">
        <v>80</v>
      </c>
      <c r="E8" s="110" t="s">
        <v>81</v>
      </c>
    </row>
    <row r="9" spans="1:10" ht="48" customHeight="1">
      <c r="A9" s="109"/>
      <c r="B9" s="106"/>
      <c r="C9" s="106"/>
      <c r="D9" s="107"/>
      <c r="E9" s="111"/>
    </row>
    <row r="10" spans="1:10" ht="31.15" customHeight="1">
      <c r="A10" s="30"/>
      <c r="B10" s="92" t="s">
        <v>0</v>
      </c>
      <c r="C10" s="31"/>
      <c r="D10" s="32"/>
      <c r="E10" s="32"/>
    </row>
    <row r="11" spans="1:10" s="1" customFormat="1" ht="27" customHeight="1">
      <c r="A11" s="33">
        <v>10000000</v>
      </c>
      <c r="B11" s="34" t="s">
        <v>7</v>
      </c>
      <c r="C11" s="35">
        <f>C12+C21+C24+C32</f>
        <v>12524.35</v>
      </c>
      <c r="D11" s="35">
        <f>D12+D21+D24+D32</f>
        <v>12754.947</v>
      </c>
      <c r="E11" s="32">
        <f t="shared" ref="E11:E41" si="0">D11/C11*100</f>
        <v>101.84118936312063</v>
      </c>
    </row>
    <row r="12" spans="1:10" s="1" customFormat="1" ht="28.5" customHeight="1">
      <c r="A12" s="33">
        <v>11000000</v>
      </c>
      <c r="B12" s="34" t="s">
        <v>85</v>
      </c>
      <c r="C12" s="35">
        <f>C13+C19</f>
        <v>6055</v>
      </c>
      <c r="D12" s="35">
        <f>D13+D19</f>
        <v>6325.2960000000003</v>
      </c>
      <c r="E12" s="32">
        <f t="shared" si="0"/>
        <v>104.46401321222132</v>
      </c>
    </row>
    <row r="13" spans="1:10" ht="30" customHeight="1">
      <c r="A13" s="36">
        <v>11010000</v>
      </c>
      <c r="B13" s="37" t="s">
        <v>14</v>
      </c>
      <c r="C13" s="38">
        <f>C14+C15+C16+C17</f>
        <v>6052</v>
      </c>
      <c r="D13" s="38">
        <f>D14+D15+D16+D17+D18</f>
        <v>6320.9960000000001</v>
      </c>
      <c r="E13" s="39">
        <f t="shared" si="0"/>
        <v>104.44474553866489</v>
      </c>
    </row>
    <row r="14" spans="1:10" ht="54.75" customHeight="1">
      <c r="A14" s="40">
        <v>11010100</v>
      </c>
      <c r="B14" s="41" t="s">
        <v>8</v>
      </c>
      <c r="C14" s="42">
        <v>5554</v>
      </c>
      <c r="D14" s="42">
        <v>5860.9780000000001</v>
      </c>
      <c r="E14" s="43">
        <f t="shared" si="0"/>
        <v>105.52715160244868</v>
      </c>
    </row>
    <row r="15" spans="1:10" ht="106.9" hidden="1" customHeight="1">
      <c r="A15" s="40">
        <v>11010200</v>
      </c>
      <c r="B15" s="44" t="s">
        <v>9</v>
      </c>
      <c r="C15" s="42"/>
      <c r="D15" s="42"/>
      <c r="E15" s="43" t="e">
        <f t="shared" si="0"/>
        <v>#DIV/0!</v>
      </c>
    </row>
    <row r="16" spans="1:10" ht="54.75" customHeight="1">
      <c r="A16" s="40">
        <v>11010400</v>
      </c>
      <c r="B16" s="44" t="s">
        <v>10</v>
      </c>
      <c r="C16" s="42">
        <v>90.6</v>
      </c>
      <c r="D16" s="42">
        <v>55.167000000000002</v>
      </c>
      <c r="E16" s="43">
        <f t="shared" si="0"/>
        <v>60.890728476821195</v>
      </c>
    </row>
    <row r="17" spans="1:7" ht="56.25" customHeight="1">
      <c r="A17" s="40">
        <v>11010500</v>
      </c>
      <c r="B17" s="44" t="s">
        <v>11</v>
      </c>
      <c r="C17" s="42">
        <v>407.4</v>
      </c>
      <c r="D17" s="42">
        <v>401.72800000000001</v>
      </c>
      <c r="E17" s="43">
        <f t="shared" si="0"/>
        <v>98.607756504663726</v>
      </c>
    </row>
    <row r="18" spans="1:7" ht="56.25" customHeight="1">
      <c r="A18" s="40" t="s">
        <v>97</v>
      </c>
      <c r="B18" s="44" t="s">
        <v>98</v>
      </c>
      <c r="C18" s="42">
        <v>0</v>
      </c>
      <c r="D18" s="42">
        <v>3.1230000000000002</v>
      </c>
      <c r="E18" s="43">
        <v>0</v>
      </c>
    </row>
    <row r="19" spans="1:7" s="1" customFormat="1" ht="29.25" customHeight="1">
      <c r="A19" s="36">
        <v>11020000</v>
      </c>
      <c r="B19" s="37" t="s">
        <v>86</v>
      </c>
      <c r="C19" s="45">
        <f>C20</f>
        <v>3</v>
      </c>
      <c r="D19" s="45">
        <f>D20</f>
        <v>4.3</v>
      </c>
      <c r="E19" s="39">
        <f t="shared" si="0"/>
        <v>143.33333333333334</v>
      </c>
      <c r="G19" s="8"/>
    </row>
    <row r="20" spans="1:7" ht="28.15" customHeight="1">
      <c r="A20" s="40">
        <v>11020200</v>
      </c>
      <c r="B20" s="41" t="s">
        <v>90</v>
      </c>
      <c r="C20" s="46">
        <v>3</v>
      </c>
      <c r="D20" s="47">
        <v>4.3</v>
      </c>
      <c r="E20" s="43">
        <f t="shared" si="0"/>
        <v>143.33333333333334</v>
      </c>
      <c r="G20" s="7"/>
    </row>
    <row r="21" spans="1:7" s="1" customFormat="1" ht="28.5" customHeight="1">
      <c r="A21" s="48">
        <v>13000000</v>
      </c>
      <c r="B21" s="49" t="s">
        <v>89</v>
      </c>
      <c r="C21" s="50">
        <f>+C22</f>
        <v>0</v>
      </c>
      <c r="D21" s="50">
        <f>+D22</f>
        <v>0.17699999999999999</v>
      </c>
      <c r="E21" s="32">
        <v>0</v>
      </c>
      <c r="G21" s="8"/>
    </row>
    <row r="22" spans="1:7" s="1" customFormat="1" ht="29.25" customHeight="1">
      <c r="A22" s="51">
        <v>13030000</v>
      </c>
      <c r="B22" s="52" t="s">
        <v>87</v>
      </c>
      <c r="C22" s="53">
        <f>SUM(C23:C23)</f>
        <v>0</v>
      </c>
      <c r="D22" s="53">
        <f>SUM(D23:D23)</f>
        <v>0.17699999999999999</v>
      </c>
      <c r="E22" s="39">
        <v>0</v>
      </c>
      <c r="G22" s="8"/>
    </row>
    <row r="23" spans="1:7" ht="56.45" customHeight="1">
      <c r="A23" s="54">
        <v>13030100</v>
      </c>
      <c r="B23" s="55" t="s">
        <v>29</v>
      </c>
      <c r="C23" s="56">
        <v>0</v>
      </c>
      <c r="D23" s="47">
        <v>0.17699999999999999</v>
      </c>
      <c r="E23" s="43">
        <v>0</v>
      </c>
      <c r="G23" s="7"/>
    </row>
    <row r="24" spans="1:7" s="1" customFormat="1" ht="30" customHeight="1">
      <c r="A24" s="48">
        <v>14000000</v>
      </c>
      <c r="B24" s="49" t="s">
        <v>30</v>
      </c>
      <c r="C24" s="50">
        <f>SUM(C25+C27+C29)</f>
        <v>2301.6999999999998</v>
      </c>
      <c r="D24" s="50">
        <f>SUM(D25+D27+D29)</f>
        <v>2299.7039999999997</v>
      </c>
      <c r="E24" s="32">
        <f t="shared" si="0"/>
        <v>99.913281487596123</v>
      </c>
      <c r="G24" s="8"/>
    </row>
    <row r="25" spans="1:7" s="1" customFormat="1" ht="54" customHeight="1">
      <c r="A25" s="51">
        <v>14020000</v>
      </c>
      <c r="B25" s="52" t="s">
        <v>31</v>
      </c>
      <c r="C25" s="53">
        <f>SUM(C26)</f>
        <v>180</v>
      </c>
      <c r="D25" s="53">
        <f>SUM(D26)</f>
        <v>145.13999999999999</v>
      </c>
      <c r="E25" s="39">
        <f t="shared" si="0"/>
        <v>80.633333333333326</v>
      </c>
      <c r="G25" s="8"/>
    </row>
    <row r="26" spans="1:7" s="1" customFormat="1" ht="27" customHeight="1">
      <c r="A26" s="54">
        <v>14021900</v>
      </c>
      <c r="B26" s="55" t="s">
        <v>32</v>
      </c>
      <c r="C26" s="56">
        <v>180</v>
      </c>
      <c r="D26" s="56">
        <v>145.13999999999999</v>
      </c>
      <c r="E26" s="43">
        <f t="shared" si="0"/>
        <v>80.633333333333326</v>
      </c>
      <c r="G26" s="8"/>
    </row>
    <row r="27" spans="1:7" s="1" customFormat="1" ht="54.75" customHeight="1">
      <c r="A27" s="51">
        <v>14030000</v>
      </c>
      <c r="B27" s="52" t="s">
        <v>33</v>
      </c>
      <c r="C27" s="53">
        <f>SUM(C28)</f>
        <v>1676.8</v>
      </c>
      <c r="D27" s="53">
        <f>SUM(D28)</f>
        <v>1724.451</v>
      </c>
      <c r="E27" s="39">
        <f t="shared" si="0"/>
        <v>102.84178196564886</v>
      </c>
      <c r="G27" s="8"/>
    </row>
    <row r="28" spans="1:7" s="1" customFormat="1" ht="28.9" customHeight="1">
      <c r="A28" s="54">
        <v>14031900</v>
      </c>
      <c r="B28" s="55" t="s">
        <v>32</v>
      </c>
      <c r="C28" s="56">
        <v>1676.8</v>
      </c>
      <c r="D28" s="56">
        <v>1724.451</v>
      </c>
      <c r="E28" s="43">
        <f t="shared" si="0"/>
        <v>102.84178196564886</v>
      </c>
      <c r="G28" s="8"/>
    </row>
    <row r="29" spans="1:7" s="1" customFormat="1" ht="55.5" customHeight="1">
      <c r="A29" s="51">
        <v>14040000</v>
      </c>
      <c r="B29" s="52" t="s">
        <v>34</v>
      </c>
      <c r="C29" s="53">
        <f>C30+C31</f>
        <v>444.9</v>
      </c>
      <c r="D29" s="53">
        <f>D30+D31</f>
        <v>430.113</v>
      </c>
      <c r="E29" s="39">
        <f t="shared" si="0"/>
        <v>96.676331759946052</v>
      </c>
      <c r="G29" s="8"/>
    </row>
    <row r="30" spans="1:7" s="1" customFormat="1" ht="137.44999999999999" customHeight="1">
      <c r="A30" s="54">
        <v>14040100</v>
      </c>
      <c r="B30" s="55" t="s">
        <v>69</v>
      </c>
      <c r="C30" s="56">
        <v>257.39999999999998</v>
      </c>
      <c r="D30" s="56">
        <v>252.197</v>
      </c>
      <c r="E30" s="39">
        <f t="shared" si="0"/>
        <v>97.978632478632491</v>
      </c>
      <c r="G30" s="8"/>
    </row>
    <row r="31" spans="1:7" s="1" customFormat="1" ht="82.9" customHeight="1">
      <c r="A31" s="54">
        <v>14040200</v>
      </c>
      <c r="B31" s="55" t="s">
        <v>70</v>
      </c>
      <c r="C31" s="56">
        <v>187.5</v>
      </c>
      <c r="D31" s="56">
        <v>177.916</v>
      </c>
      <c r="E31" s="39">
        <f t="shared" si="0"/>
        <v>94.888533333333342</v>
      </c>
      <c r="G31" s="8"/>
    </row>
    <row r="32" spans="1:7" s="1" customFormat="1" ht="26.45" customHeight="1">
      <c r="A32" s="48">
        <v>18000000</v>
      </c>
      <c r="B32" s="49" t="s">
        <v>88</v>
      </c>
      <c r="C32" s="50">
        <f>SUM(C33+C43+C46)</f>
        <v>4167.6499999999996</v>
      </c>
      <c r="D32" s="50">
        <f>SUM(D33+D43+D46)</f>
        <v>4129.7700000000004</v>
      </c>
      <c r="E32" s="32">
        <f t="shared" si="0"/>
        <v>99.091094501697626</v>
      </c>
      <c r="G32" s="8"/>
    </row>
    <row r="33" spans="1:7" s="1" customFormat="1" ht="27" customHeight="1">
      <c r="A33" s="51">
        <v>18010000</v>
      </c>
      <c r="B33" s="52" t="s">
        <v>35</v>
      </c>
      <c r="C33" s="53">
        <f>SUM(C34:C42)</f>
        <v>497.4</v>
      </c>
      <c r="D33" s="53">
        <f>SUM(D34:D42)</f>
        <v>751.19999999999993</v>
      </c>
      <c r="E33" s="39">
        <f t="shared" si="0"/>
        <v>151.02533172496985</v>
      </c>
      <c r="G33" s="8"/>
    </row>
    <row r="34" spans="1:7" s="1" customFormat="1" ht="83.45" customHeight="1">
      <c r="A34" s="54">
        <v>18010100</v>
      </c>
      <c r="B34" s="55" t="s">
        <v>36</v>
      </c>
      <c r="C34" s="56">
        <v>11.5</v>
      </c>
      <c r="D34" s="56">
        <v>11.266</v>
      </c>
      <c r="E34" s="43">
        <f t="shared" si="0"/>
        <v>97.96521739130435</v>
      </c>
      <c r="G34" s="8"/>
    </row>
    <row r="35" spans="1:7" s="1" customFormat="1" ht="81.75" customHeight="1">
      <c r="A35" s="54">
        <v>18010200</v>
      </c>
      <c r="B35" s="55" t="s">
        <v>37</v>
      </c>
      <c r="C35" s="56">
        <v>10</v>
      </c>
      <c r="D35" s="56">
        <v>28.359000000000002</v>
      </c>
      <c r="E35" s="43">
        <f>D35/C35*100</f>
        <v>283.59000000000003</v>
      </c>
      <c r="G35" s="8"/>
    </row>
    <row r="36" spans="1:7" s="1" customFormat="1" ht="81.75" customHeight="1">
      <c r="A36" s="54">
        <v>18010300</v>
      </c>
      <c r="B36" s="55" t="s">
        <v>38</v>
      </c>
      <c r="C36" s="56">
        <v>29</v>
      </c>
      <c r="D36" s="56">
        <v>62.283000000000001</v>
      </c>
      <c r="E36" s="43">
        <f t="shared" si="0"/>
        <v>214.76896551724138</v>
      </c>
      <c r="G36" s="8"/>
    </row>
    <row r="37" spans="1:7" s="1" customFormat="1" ht="81.75" customHeight="1">
      <c r="A37" s="54">
        <v>18010400</v>
      </c>
      <c r="B37" s="55" t="s">
        <v>39</v>
      </c>
      <c r="C37" s="56">
        <v>15</v>
      </c>
      <c r="D37" s="56">
        <v>41.195999999999998</v>
      </c>
      <c r="E37" s="43">
        <f t="shared" si="0"/>
        <v>274.64</v>
      </c>
      <c r="G37" s="8"/>
    </row>
    <row r="38" spans="1:7" s="1" customFormat="1" ht="28.5" customHeight="1">
      <c r="A38" s="54">
        <v>18010500</v>
      </c>
      <c r="B38" s="55" t="s">
        <v>40</v>
      </c>
      <c r="C38" s="56">
        <v>36.6</v>
      </c>
      <c r="D38" s="56">
        <v>73.668999999999997</v>
      </c>
      <c r="E38" s="43">
        <f t="shared" si="0"/>
        <v>201.28142076502732</v>
      </c>
      <c r="G38" s="8"/>
    </row>
    <row r="39" spans="1:7" s="1" customFormat="1" ht="28.9" customHeight="1">
      <c r="A39" s="54">
        <v>18010600</v>
      </c>
      <c r="B39" s="55" t="s">
        <v>41</v>
      </c>
      <c r="C39" s="56">
        <v>96.3</v>
      </c>
      <c r="D39" s="56">
        <v>111.32299999999999</v>
      </c>
      <c r="E39" s="43">
        <f t="shared" si="0"/>
        <v>115.60020768431983</v>
      </c>
      <c r="G39" s="8"/>
    </row>
    <row r="40" spans="1:7" s="1" customFormat="1" ht="27.75" customHeight="1">
      <c r="A40" s="54">
        <v>18010700</v>
      </c>
      <c r="B40" s="55" t="s">
        <v>42</v>
      </c>
      <c r="C40" s="56">
        <v>169</v>
      </c>
      <c r="D40" s="56">
        <v>269.18</v>
      </c>
      <c r="E40" s="43">
        <f t="shared" si="0"/>
        <v>159.27810650887574</v>
      </c>
      <c r="G40" s="8"/>
    </row>
    <row r="41" spans="1:7" s="1" customFormat="1" ht="30" customHeight="1">
      <c r="A41" s="54">
        <v>18010900</v>
      </c>
      <c r="B41" s="55" t="s">
        <v>43</v>
      </c>
      <c r="C41" s="56">
        <v>130</v>
      </c>
      <c r="D41" s="56">
        <v>128.92400000000001</v>
      </c>
      <c r="E41" s="43">
        <f t="shared" si="0"/>
        <v>99.172307692307697</v>
      </c>
      <c r="G41" s="8"/>
    </row>
    <row r="42" spans="1:7" s="1" customFormat="1" ht="30" customHeight="1">
      <c r="A42" s="54">
        <v>18011000</v>
      </c>
      <c r="B42" s="55" t="s">
        <v>44</v>
      </c>
      <c r="C42" s="56">
        <v>0</v>
      </c>
      <c r="D42" s="56">
        <v>25</v>
      </c>
      <c r="E42" s="43">
        <v>0</v>
      </c>
      <c r="G42" s="8"/>
    </row>
    <row r="43" spans="1:7" s="1" customFormat="1" ht="28.15" customHeight="1">
      <c r="A43" s="51">
        <v>18030000</v>
      </c>
      <c r="B43" s="52" t="s">
        <v>45</v>
      </c>
      <c r="C43" s="100">
        <f>SUM(C44:C45)</f>
        <v>11.25</v>
      </c>
      <c r="D43" s="53">
        <f>SUM(D44:D45)</f>
        <v>43.983000000000004</v>
      </c>
      <c r="E43" s="39">
        <f>D43/C43*100</f>
        <v>390.96000000000004</v>
      </c>
      <c r="G43" s="8"/>
    </row>
    <row r="44" spans="1:7" s="1" customFormat="1" ht="29.45" customHeight="1">
      <c r="A44" s="54">
        <v>18030100</v>
      </c>
      <c r="B44" s="55" t="s">
        <v>46</v>
      </c>
      <c r="C44" s="99">
        <v>0.25</v>
      </c>
      <c r="D44" s="56">
        <v>0.24</v>
      </c>
      <c r="E44" s="43">
        <f t="shared" ref="E44:E49" si="1">D44/C44*100</f>
        <v>96</v>
      </c>
      <c r="G44" s="8"/>
    </row>
    <row r="45" spans="1:7" s="1" customFormat="1" ht="28.9" customHeight="1">
      <c r="A45" s="54">
        <v>18030200</v>
      </c>
      <c r="B45" s="55" t="s">
        <v>47</v>
      </c>
      <c r="C45" s="56">
        <v>11</v>
      </c>
      <c r="D45" s="56">
        <v>43.743000000000002</v>
      </c>
      <c r="E45" s="43">
        <f t="shared" si="1"/>
        <v>397.66363636363639</v>
      </c>
      <c r="G45" s="8"/>
    </row>
    <row r="46" spans="1:7" s="1" customFormat="1" ht="29.45" customHeight="1">
      <c r="A46" s="51">
        <v>18050000</v>
      </c>
      <c r="B46" s="52" t="s">
        <v>48</v>
      </c>
      <c r="C46" s="53">
        <f>SUM(C47:C48)</f>
        <v>3659</v>
      </c>
      <c r="D46" s="53">
        <f>SUM(D47:D48)</f>
        <v>3334.587</v>
      </c>
      <c r="E46" s="39">
        <f t="shared" si="1"/>
        <v>91.133834380978413</v>
      </c>
      <c r="G46" s="8"/>
    </row>
    <row r="47" spans="1:7" s="1" customFormat="1" ht="31.15" customHeight="1">
      <c r="A47" s="54">
        <v>18050300</v>
      </c>
      <c r="B47" s="55" t="s">
        <v>49</v>
      </c>
      <c r="C47" s="56">
        <v>45</v>
      </c>
      <c r="D47" s="56">
        <v>14.587</v>
      </c>
      <c r="E47" s="43">
        <f t="shared" si="1"/>
        <v>32.415555555555557</v>
      </c>
      <c r="G47" s="8"/>
    </row>
    <row r="48" spans="1:7" s="1" customFormat="1" ht="29.45" customHeight="1">
      <c r="A48" s="54">
        <v>18050400</v>
      </c>
      <c r="B48" s="55" t="s">
        <v>50</v>
      </c>
      <c r="C48" s="56">
        <v>3614</v>
      </c>
      <c r="D48" s="56">
        <v>3320</v>
      </c>
      <c r="E48" s="43">
        <f t="shared" si="1"/>
        <v>91.864969562811297</v>
      </c>
      <c r="G48" s="8"/>
    </row>
    <row r="49" spans="1:7" s="1" customFormat="1" ht="31.9" customHeight="1">
      <c r="A49" s="57">
        <v>20000000</v>
      </c>
      <c r="B49" s="34" t="s">
        <v>12</v>
      </c>
      <c r="C49" s="58">
        <f>C50+C54+C63</f>
        <v>37.1</v>
      </c>
      <c r="D49" s="58">
        <f>D50+D54+D63</f>
        <v>188.03300000000002</v>
      </c>
      <c r="E49" s="32">
        <f t="shared" si="1"/>
        <v>506.82749326145552</v>
      </c>
      <c r="G49" s="8"/>
    </row>
    <row r="50" spans="1:7" s="1" customFormat="1" ht="35.25" customHeight="1">
      <c r="A50" s="57">
        <v>21000000</v>
      </c>
      <c r="B50" s="34" t="s">
        <v>13</v>
      </c>
      <c r="C50" s="50">
        <f>C51</f>
        <v>0</v>
      </c>
      <c r="D50" s="50">
        <f>D51</f>
        <v>1.5049999999999999</v>
      </c>
      <c r="E50" s="32">
        <v>0</v>
      </c>
      <c r="G50" s="8"/>
    </row>
    <row r="51" spans="1:7" s="1" customFormat="1" ht="30.6" customHeight="1">
      <c r="A51" s="51">
        <v>21080000</v>
      </c>
      <c r="B51" s="51" t="s">
        <v>51</v>
      </c>
      <c r="C51" s="59">
        <f>SUM(C52:C53)</f>
        <v>0</v>
      </c>
      <c r="D51" s="59">
        <f>SUM(D52:D53)</f>
        <v>1.5049999999999999</v>
      </c>
      <c r="E51" s="39">
        <v>0</v>
      </c>
      <c r="G51" s="7"/>
    </row>
    <row r="52" spans="1:7" s="1" customFormat="1" ht="0.6" customHeight="1">
      <c r="A52" s="54">
        <v>21080900</v>
      </c>
      <c r="B52" s="55" t="s">
        <v>68</v>
      </c>
      <c r="C52" s="60"/>
      <c r="D52" s="60"/>
      <c r="E52" s="43" t="e">
        <f t="shared" ref="E52:E57" si="2">D52/C52*100</f>
        <v>#DIV/0!</v>
      </c>
      <c r="G52" s="7"/>
    </row>
    <row r="53" spans="1:7" s="1" customFormat="1" ht="32.25" customHeight="1">
      <c r="A53" s="61">
        <v>21081100</v>
      </c>
      <c r="B53" s="41" t="s">
        <v>28</v>
      </c>
      <c r="C53" s="60">
        <v>0</v>
      </c>
      <c r="D53" s="60">
        <v>1.5049999999999999</v>
      </c>
      <c r="E53" s="43">
        <v>0</v>
      </c>
      <c r="G53" s="7"/>
    </row>
    <row r="54" spans="1:7" s="1" customFormat="1" ht="58.5" customHeight="1">
      <c r="A54" s="48">
        <v>22000000</v>
      </c>
      <c r="B54" s="49" t="s">
        <v>52</v>
      </c>
      <c r="C54" s="62">
        <f>C55+C58+C60</f>
        <v>26.1</v>
      </c>
      <c r="D54" s="62">
        <f>D55+D58+D60+D62</f>
        <v>71.128</v>
      </c>
      <c r="E54" s="32">
        <f t="shared" si="2"/>
        <v>272.52107279693485</v>
      </c>
      <c r="G54" s="8"/>
    </row>
    <row r="55" spans="1:7" s="9" customFormat="1" ht="30" customHeight="1">
      <c r="A55" s="51">
        <v>22010000</v>
      </c>
      <c r="B55" s="52" t="s">
        <v>53</v>
      </c>
      <c r="C55" s="100">
        <f>SUM(C56:C57)</f>
        <v>1.2</v>
      </c>
      <c r="D55" s="100">
        <f>SUM(D56:D57)</f>
        <v>1.5629999999999999</v>
      </c>
      <c r="E55" s="39">
        <f t="shared" si="2"/>
        <v>130.25</v>
      </c>
    </row>
    <row r="56" spans="1:7" s="1" customFormat="1" ht="33" customHeight="1">
      <c r="A56" s="54">
        <v>22012500</v>
      </c>
      <c r="B56" s="55" t="s">
        <v>54</v>
      </c>
      <c r="C56" s="99">
        <v>1.2</v>
      </c>
      <c r="D56" s="99">
        <v>1.5629999999999999</v>
      </c>
      <c r="E56" s="43">
        <f t="shared" si="2"/>
        <v>130.25</v>
      </c>
    </row>
    <row r="57" spans="1:7" s="1" customFormat="1" ht="163.9" hidden="1" customHeight="1">
      <c r="A57" s="54">
        <v>22012900</v>
      </c>
      <c r="B57" s="55" t="s">
        <v>66</v>
      </c>
      <c r="C57" s="56"/>
      <c r="D57" s="56"/>
      <c r="E57" s="43" t="e">
        <f t="shared" si="2"/>
        <v>#DIV/0!</v>
      </c>
    </row>
    <row r="58" spans="1:7" s="1" customFormat="1" ht="57" customHeight="1">
      <c r="A58" s="51">
        <v>22080000</v>
      </c>
      <c r="B58" s="52" t="s">
        <v>55</v>
      </c>
      <c r="C58" s="53">
        <f>SUM(C59)</f>
        <v>19.5</v>
      </c>
      <c r="D58" s="53">
        <f>SUM(D59)</f>
        <v>61.014000000000003</v>
      </c>
      <c r="E58" s="39">
        <f t="shared" ref="E58:E64" si="3">D58/C58*100</f>
        <v>312.89230769230772</v>
      </c>
    </row>
    <row r="59" spans="1:7" s="1" customFormat="1" ht="57.6" customHeight="1">
      <c r="A59" s="54">
        <v>22080400</v>
      </c>
      <c r="B59" s="55" t="s">
        <v>56</v>
      </c>
      <c r="C59" s="56">
        <v>19.5</v>
      </c>
      <c r="D59" s="56">
        <v>61.014000000000003</v>
      </c>
      <c r="E59" s="43">
        <f t="shared" si="3"/>
        <v>312.89230769230772</v>
      </c>
    </row>
    <row r="60" spans="1:7" s="1" customFormat="1" ht="33" customHeight="1">
      <c r="A60" s="51">
        <v>22090000</v>
      </c>
      <c r="B60" s="52" t="s">
        <v>57</v>
      </c>
      <c r="C60" s="53">
        <f>SUM(C61:C62)</f>
        <v>5.4</v>
      </c>
      <c r="D60" s="53">
        <f>D61</f>
        <v>6.82</v>
      </c>
      <c r="E60" s="39">
        <f t="shared" si="3"/>
        <v>126.29629629629629</v>
      </c>
    </row>
    <row r="61" spans="1:7" s="1" customFormat="1" ht="82.5" customHeight="1">
      <c r="A61" s="54">
        <v>22090100</v>
      </c>
      <c r="B61" s="55" t="s">
        <v>58</v>
      </c>
      <c r="C61" s="56">
        <v>5.4</v>
      </c>
      <c r="D61" s="56">
        <v>6.82</v>
      </c>
      <c r="E61" s="43">
        <f t="shared" si="3"/>
        <v>126.29629629629629</v>
      </c>
    </row>
    <row r="62" spans="1:7" s="1" customFormat="1" ht="60.75" customHeight="1">
      <c r="A62" s="48">
        <v>22130000</v>
      </c>
      <c r="B62" s="49" t="s">
        <v>76</v>
      </c>
      <c r="C62" s="56">
        <v>0</v>
      </c>
      <c r="D62" s="56">
        <v>1.7310000000000001</v>
      </c>
      <c r="E62" s="43">
        <v>0</v>
      </c>
    </row>
    <row r="63" spans="1:7" s="1" customFormat="1" ht="27.75" customHeight="1">
      <c r="A63" s="48">
        <v>24000000</v>
      </c>
      <c r="B63" s="49" t="s">
        <v>59</v>
      </c>
      <c r="C63" s="50">
        <f>SUM(C64:C64)</f>
        <v>11</v>
      </c>
      <c r="D63" s="50">
        <f>SUM(D64:D64)</f>
        <v>115.4</v>
      </c>
      <c r="E63" s="32">
        <f t="shared" si="3"/>
        <v>1049.0909090909092</v>
      </c>
    </row>
    <row r="64" spans="1:7" s="1" customFormat="1" ht="27.75" customHeight="1">
      <c r="A64" s="54">
        <v>24060000</v>
      </c>
      <c r="B64" s="55" t="s">
        <v>51</v>
      </c>
      <c r="C64" s="56">
        <v>11</v>
      </c>
      <c r="D64" s="56">
        <v>115.4</v>
      </c>
      <c r="E64" s="43">
        <f t="shared" si="3"/>
        <v>1049.0909090909092</v>
      </c>
    </row>
    <row r="65" spans="1:10" s="1" customFormat="1" ht="0.6" hidden="1" customHeight="1">
      <c r="A65" s="54">
        <v>31010200</v>
      </c>
      <c r="B65" s="55" t="s">
        <v>61</v>
      </c>
      <c r="C65" s="56"/>
      <c r="D65" s="56"/>
      <c r="E65" s="32"/>
    </row>
    <row r="66" spans="1:10" s="1" customFormat="1" ht="105" hidden="1" customHeight="1">
      <c r="A66" s="54"/>
      <c r="B66" s="55"/>
      <c r="C66" s="56"/>
      <c r="D66" s="56"/>
      <c r="E66" s="32"/>
    </row>
    <row r="67" spans="1:10" s="1" customFormat="1" ht="33.75" customHeight="1">
      <c r="A67" s="57"/>
      <c r="B67" s="63" t="s">
        <v>22</v>
      </c>
      <c r="C67" s="58">
        <f>C11+C49</f>
        <v>12561.45</v>
      </c>
      <c r="D67" s="58">
        <f>D11+D49</f>
        <v>12942.98</v>
      </c>
      <c r="E67" s="32">
        <f t="shared" ref="E67:E83" si="4">D67/C67*100</f>
        <v>103.0373085909668</v>
      </c>
    </row>
    <row r="68" spans="1:10" s="1" customFormat="1" ht="32.450000000000003" customHeight="1">
      <c r="A68" s="57">
        <v>40000000</v>
      </c>
      <c r="B68" s="34" t="s">
        <v>3</v>
      </c>
      <c r="C68" s="64">
        <f>C69</f>
        <v>33177.226000000002</v>
      </c>
      <c r="D68" s="64">
        <f>D69</f>
        <v>33051.571000000004</v>
      </c>
      <c r="E68" s="32">
        <f t="shared" si="4"/>
        <v>99.621261283267032</v>
      </c>
    </row>
    <row r="69" spans="1:10" s="1" customFormat="1" ht="32.450000000000003" customHeight="1">
      <c r="A69" s="65">
        <v>41000000</v>
      </c>
      <c r="B69" s="66" t="s">
        <v>15</v>
      </c>
      <c r="C69" s="64">
        <f>C70+C73+C78</f>
        <v>33177.226000000002</v>
      </c>
      <c r="D69" s="64">
        <f>D70+D73+D78</f>
        <v>33051.571000000004</v>
      </c>
      <c r="E69" s="32">
        <f t="shared" si="4"/>
        <v>99.621261283267032</v>
      </c>
    </row>
    <row r="70" spans="1:10" s="1" customFormat="1" ht="35.25" customHeight="1">
      <c r="A70" s="67">
        <v>41020000</v>
      </c>
      <c r="B70" s="68" t="s">
        <v>27</v>
      </c>
      <c r="C70" s="69">
        <f>C71+C72</f>
        <v>12324.9</v>
      </c>
      <c r="D70" s="69">
        <f>D71+D72</f>
        <v>12324.9</v>
      </c>
      <c r="E70" s="39">
        <f t="shared" si="4"/>
        <v>100</v>
      </c>
      <c r="F70" s="8"/>
      <c r="G70" s="8"/>
      <c r="H70" s="8"/>
      <c r="I70" s="8"/>
      <c r="J70" s="8"/>
    </row>
    <row r="71" spans="1:10" s="1" customFormat="1" ht="33" customHeight="1">
      <c r="A71" s="70">
        <v>41020100</v>
      </c>
      <c r="B71" s="71" t="s">
        <v>16</v>
      </c>
      <c r="C71" s="72">
        <v>11578.8</v>
      </c>
      <c r="D71" s="72">
        <v>11578.8</v>
      </c>
      <c r="E71" s="43">
        <f t="shared" si="4"/>
        <v>100</v>
      </c>
      <c r="F71" s="8"/>
      <c r="G71" s="8"/>
      <c r="H71" s="8"/>
      <c r="I71" s="8"/>
      <c r="J71" s="8"/>
    </row>
    <row r="72" spans="1:10" s="1" customFormat="1" ht="139.5" customHeight="1">
      <c r="A72" s="70">
        <v>41021400</v>
      </c>
      <c r="B72" s="71" t="s">
        <v>72</v>
      </c>
      <c r="C72" s="72">
        <v>746.1</v>
      </c>
      <c r="D72" s="72">
        <v>746.1</v>
      </c>
      <c r="E72" s="43">
        <f t="shared" si="4"/>
        <v>100</v>
      </c>
      <c r="F72" s="8"/>
      <c r="G72" s="8"/>
      <c r="H72" s="8"/>
      <c r="I72" s="8"/>
      <c r="J72" s="8"/>
    </row>
    <row r="73" spans="1:10" s="9" customFormat="1" ht="35.450000000000003" customHeight="1">
      <c r="A73" s="67">
        <v>41030000</v>
      </c>
      <c r="B73" s="68" t="s">
        <v>77</v>
      </c>
      <c r="C73" s="69">
        <f>+C75+C74+C76+C77</f>
        <v>20624.400000000001</v>
      </c>
      <c r="D73" s="69">
        <f>+D75+D74+D76+D77</f>
        <v>20624.400000000001</v>
      </c>
      <c r="E73" s="39">
        <f t="shared" si="4"/>
        <v>100</v>
      </c>
      <c r="F73" s="18"/>
      <c r="G73" s="18"/>
      <c r="H73" s="18"/>
      <c r="I73" s="18"/>
      <c r="J73" s="18"/>
    </row>
    <row r="74" spans="1:10" s="1" customFormat="1" ht="58.9" customHeight="1">
      <c r="A74" s="54">
        <v>41031100</v>
      </c>
      <c r="B74" s="55" t="s">
        <v>95</v>
      </c>
      <c r="C74" s="42">
        <v>1372.8</v>
      </c>
      <c r="D74" s="42">
        <v>1372.8</v>
      </c>
      <c r="E74" s="43">
        <f t="shared" si="4"/>
        <v>100</v>
      </c>
      <c r="F74" s="8"/>
      <c r="G74" s="8"/>
      <c r="H74" s="8"/>
      <c r="I74" s="8"/>
      <c r="J74" s="8"/>
    </row>
    <row r="75" spans="1:10" s="1" customFormat="1" ht="33" customHeight="1">
      <c r="A75" s="54">
        <v>41033900</v>
      </c>
      <c r="B75" s="55" t="s">
        <v>62</v>
      </c>
      <c r="C75" s="42">
        <v>16472.7</v>
      </c>
      <c r="D75" s="42">
        <v>16472.7</v>
      </c>
      <c r="E75" s="43">
        <f t="shared" si="4"/>
        <v>100</v>
      </c>
      <c r="F75" s="8"/>
      <c r="G75" s="8"/>
      <c r="H75" s="8"/>
      <c r="I75" s="8"/>
      <c r="J75" s="8"/>
    </row>
    <row r="76" spans="1:10" s="1" customFormat="1" ht="64.900000000000006" customHeight="1">
      <c r="A76" s="101">
        <v>41035400</v>
      </c>
      <c r="B76" s="55" t="s">
        <v>92</v>
      </c>
      <c r="C76" s="42">
        <v>48</v>
      </c>
      <c r="D76" s="42">
        <v>48</v>
      </c>
      <c r="E76" s="43">
        <f t="shared" si="4"/>
        <v>100</v>
      </c>
      <c r="F76" s="8"/>
      <c r="G76" s="8"/>
      <c r="H76" s="8"/>
      <c r="I76" s="8"/>
      <c r="J76" s="8"/>
    </row>
    <row r="77" spans="1:10" s="1" customFormat="1" ht="61.9" customHeight="1">
      <c r="A77" s="101">
        <v>41036300</v>
      </c>
      <c r="B77" s="55" t="s">
        <v>93</v>
      </c>
      <c r="C77" s="42">
        <v>2730.9</v>
      </c>
      <c r="D77" s="42">
        <v>2730.9</v>
      </c>
      <c r="E77" s="43">
        <f t="shared" si="4"/>
        <v>100</v>
      </c>
      <c r="F77" s="8"/>
      <c r="G77" s="8"/>
      <c r="H77" s="8"/>
      <c r="I77" s="8"/>
      <c r="J77" s="8"/>
    </row>
    <row r="78" spans="1:10" ht="34.5" customHeight="1">
      <c r="A78" s="67">
        <v>41050000</v>
      </c>
      <c r="B78" s="68" t="s">
        <v>23</v>
      </c>
      <c r="C78" s="38">
        <f>SUM(C79:C80)</f>
        <v>227.92599999999999</v>
      </c>
      <c r="D78" s="38">
        <f>SUM(D79:D80)</f>
        <v>102.271</v>
      </c>
      <c r="E78" s="39">
        <f t="shared" si="4"/>
        <v>44.870264910541138</v>
      </c>
    </row>
    <row r="79" spans="1:10" ht="34.9" customHeight="1">
      <c r="A79" s="54">
        <v>41053900</v>
      </c>
      <c r="B79" s="55" t="s">
        <v>63</v>
      </c>
      <c r="C79" s="42">
        <v>27.768000000000001</v>
      </c>
      <c r="D79" s="42">
        <v>15.3</v>
      </c>
      <c r="E79" s="43">
        <f t="shared" si="4"/>
        <v>55.099394987035431</v>
      </c>
    </row>
    <row r="80" spans="1:10" ht="119.45" customHeight="1">
      <c r="A80" s="54">
        <v>41059300</v>
      </c>
      <c r="B80" s="55" t="s">
        <v>96</v>
      </c>
      <c r="C80" s="42">
        <v>200.15799999999999</v>
      </c>
      <c r="D80" s="42">
        <v>86.971000000000004</v>
      </c>
      <c r="E80" s="43">
        <f t="shared" si="4"/>
        <v>43.45117357287743</v>
      </c>
    </row>
    <row r="81" spans="1:8" s="1" customFormat="1" ht="33" customHeight="1">
      <c r="A81" s="73"/>
      <c r="B81" s="74" t="s">
        <v>1</v>
      </c>
      <c r="C81" s="64">
        <f>C67+C68</f>
        <v>45738.676000000007</v>
      </c>
      <c r="D81" s="75">
        <f>D67+D68</f>
        <v>45994.551000000007</v>
      </c>
      <c r="E81" s="76">
        <f t="shared" si="4"/>
        <v>100.55942808663723</v>
      </c>
    </row>
    <row r="82" spans="1:8" s="1" customFormat="1" ht="31.5" customHeight="1">
      <c r="A82" s="30"/>
      <c r="B82" s="92" t="s">
        <v>24</v>
      </c>
      <c r="C82" s="35"/>
      <c r="D82" s="77"/>
      <c r="E82" s="32"/>
    </row>
    <row r="83" spans="1:8" s="1" customFormat="1" ht="27.75" customHeight="1">
      <c r="A83" s="57">
        <v>10000000</v>
      </c>
      <c r="B83" s="34" t="s">
        <v>7</v>
      </c>
      <c r="C83" s="35">
        <f>SUM(C84)</f>
        <v>1</v>
      </c>
      <c r="D83" s="35">
        <f>SUM(D84)</f>
        <v>0.91100000000000003</v>
      </c>
      <c r="E83" s="32">
        <f t="shared" si="4"/>
        <v>91.100000000000009</v>
      </c>
    </row>
    <row r="84" spans="1:8" s="1" customFormat="1" ht="31.15" customHeight="1">
      <c r="A84" s="78">
        <v>19010000</v>
      </c>
      <c r="B84" s="79" t="s">
        <v>64</v>
      </c>
      <c r="C84" s="98">
        <v>1</v>
      </c>
      <c r="D84" s="98">
        <v>0.91100000000000003</v>
      </c>
      <c r="E84" s="39">
        <f t="shared" ref="E84" si="5">D84/C84*100</f>
        <v>91.100000000000009</v>
      </c>
    </row>
    <row r="85" spans="1:8" s="1" customFormat="1" ht="34.9" customHeight="1">
      <c r="A85" s="57">
        <v>20000000</v>
      </c>
      <c r="B85" s="34" t="s">
        <v>12</v>
      </c>
      <c r="C85" s="35">
        <f>+C86+C88</f>
        <v>345</v>
      </c>
      <c r="D85" s="35">
        <f>+D86+D88</f>
        <v>236.56300000000002</v>
      </c>
      <c r="E85" s="32">
        <f>D85/C85*100</f>
        <v>68.568985507246381</v>
      </c>
    </row>
    <row r="86" spans="1:8" ht="30.6" customHeight="1">
      <c r="A86" s="48">
        <v>24000000</v>
      </c>
      <c r="B86" s="49" t="s">
        <v>59</v>
      </c>
      <c r="C86" s="80">
        <f>C87</f>
        <v>0</v>
      </c>
      <c r="D86" s="80">
        <f>D87</f>
        <v>0.33600000000000002</v>
      </c>
      <c r="E86" s="32">
        <v>0</v>
      </c>
    </row>
    <row r="87" spans="1:8" ht="87" customHeight="1">
      <c r="A87" s="54">
        <v>24062100</v>
      </c>
      <c r="B87" s="55" t="s">
        <v>91</v>
      </c>
      <c r="C87" s="80">
        <v>0</v>
      </c>
      <c r="D87" s="80">
        <v>0.33600000000000002</v>
      </c>
      <c r="E87" s="32">
        <v>0</v>
      </c>
    </row>
    <row r="88" spans="1:8" s="1" customFormat="1" ht="33.6" customHeight="1">
      <c r="A88" s="33">
        <v>25000000</v>
      </c>
      <c r="B88" s="34" t="s">
        <v>17</v>
      </c>
      <c r="C88" s="50">
        <f>C89+C93</f>
        <v>345</v>
      </c>
      <c r="D88" s="50">
        <f>D89+D93</f>
        <v>236.227</v>
      </c>
      <c r="E88" s="32">
        <f t="shared" ref="E88:E92" si="6">D88/C88*100</f>
        <v>68.471594202898558</v>
      </c>
      <c r="F88" s="10"/>
    </row>
    <row r="89" spans="1:8" s="9" customFormat="1" ht="56.25" customHeight="1">
      <c r="A89" s="36">
        <v>25010000</v>
      </c>
      <c r="B89" s="81" t="s">
        <v>18</v>
      </c>
      <c r="C89" s="53">
        <f>C90+C91+C92</f>
        <v>345</v>
      </c>
      <c r="D89" s="53">
        <f>D90+D91+D92</f>
        <v>231.29900000000001</v>
      </c>
      <c r="E89" s="39">
        <f t="shared" si="6"/>
        <v>67.04318840579711</v>
      </c>
    </row>
    <row r="90" spans="1:8" ht="55.5" customHeight="1">
      <c r="A90" s="40">
        <v>25010100</v>
      </c>
      <c r="B90" s="44" t="s">
        <v>5</v>
      </c>
      <c r="C90" s="56">
        <v>335</v>
      </c>
      <c r="D90" s="56">
        <v>228.75700000000001</v>
      </c>
      <c r="E90" s="43">
        <f t="shared" si="6"/>
        <v>68.285671641791041</v>
      </c>
    </row>
    <row r="91" spans="1:8" ht="35.450000000000003" customHeight="1">
      <c r="A91" s="40">
        <v>25010300</v>
      </c>
      <c r="B91" s="82" t="s">
        <v>19</v>
      </c>
      <c r="C91" s="72">
        <v>7.5</v>
      </c>
      <c r="D91" s="72">
        <v>2.5419999999999998</v>
      </c>
      <c r="E91" s="43">
        <f t="shared" si="6"/>
        <v>33.893333333333331</v>
      </c>
      <c r="F91" s="11"/>
      <c r="G91" s="11"/>
      <c r="H91" s="11"/>
    </row>
    <row r="92" spans="1:8" s="1" customFormat="1" ht="57" customHeight="1">
      <c r="A92" s="40">
        <v>25010400</v>
      </c>
      <c r="B92" s="83" t="s">
        <v>20</v>
      </c>
      <c r="C92" s="72">
        <v>2.5</v>
      </c>
      <c r="D92" s="72">
        <v>0</v>
      </c>
      <c r="E92" s="43">
        <f t="shared" si="6"/>
        <v>0</v>
      </c>
      <c r="F92" s="12"/>
      <c r="G92" s="12"/>
      <c r="H92" s="12"/>
    </row>
    <row r="93" spans="1:8" s="9" customFormat="1" ht="36" customHeight="1">
      <c r="A93" s="36">
        <v>25020000</v>
      </c>
      <c r="B93" s="81" t="s">
        <v>21</v>
      </c>
      <c r="C93" s="69">
        <f>C94+C95</f>
        <v>0</v>
      </c>
      <c r="D93" s="69">
        <f>D94+D95</f>
        <v>4.9279999999999999</v>
      </c>
      <c r="E93" s="43">
        <v>0</v>
      </c>
      <c r="F93" s="16"/>
      <c r="G93" s="16"/>
      <c r="H93" s="16"/>
    </row>
    <row r="94" spans="1:8" ht="33.75" customHeight="1">
      <c r="A94" s="40">
        <v>25020100</v>
      </c>
      <c r="B94" s="44" t="s">
        <v>6</v>
      </c>
      <c r="C94" s="72">
        <v>0</v>
      </c>
      <c r="D94" s="42">
        <v>4.9279999999999999</v>
      </c>
      <c r="E94" s="43">
        <v>0</v>
      </c>
      <c r="F94" s="11"/>
      <c r="G94" s="11"/>
      <c r="H94" s="11"/>
    </row>
    <row r="95" spans="1:8" ht="138.6" customHeight="1">
      <c r="A95" s="40">
        <v>25020200</v>
      </c>
      <c r="B95" s="55" t="s">
        <v>25</v>
      </c>
      <c r="C95" s="72"/>
      <c r="D95" s="42"/>
      <c r="E95" s="43">
        <v>0</v>
      </c>
      <c r="F95" s="11"/>
      <c r="G95" s="11"/>
      <c r="H95" s="11"/>
    </row>
    <row r="96" spans="1:8" ht="35.450000000000003" customHeight="1">
      <c r="A96" s="48">
        <v>30000000</v>
      </c>
      <c r="B96" s="49" t="s">
        <v>60</v>
      </c>
      <c r="C96" s="64">
        <f>SUM(+C97)</f>
        <v>0</v>
      </c>
      <c r="D96" s="64">
        <f>SUM(+D97)</f>
        <v>56.503</v>
      </c>
      <c r="E96" s="43">
        <v>0</v>
      </c>
      <c r="F96" s="11"/>
      <c r="G96" s="11"/>
      <c r="H96" s="11"/>
    </row>
    <row r="97" spans="1:8" ht="111" customHeight="1">
      <c r="A97" s="40" t="s">
        <v>74</v>
      </c>
      <c r="B97" s="55" t="s">
        <v>75</v>
      </c>
      <c r="C97" s="72">
        <v>0</v>
      </c>
      <c r="D97" s="42">
        <v>56.503</v>
      </c>
      <c r="E97" s="43">
        <v>0</v>
      </c>
      <c r="F97" s="11"/>
      <c r="G97" s="11"/>
      <c r="H97" s="11"/>
    </row>
    <row r="98" spans="1:8" ht="29.45" customHeight="1">
      <c r="A98" s="40"/>
      <c r="B98" s="63" t="s">
        <v>65</v>
      </c>
      <c r="C98" s="64">
        <f>SUM(C83+C85+C96)</f>
        <v>346</v>
      </c>
      <c r="D98" s="64">
        <f>SUM(D83+D85+D96)</f>
        <v>293.97700000000003</v>
      </c>
      <c r="E98" s="76">
        <f t="shared" ref="E98:E101" si="7">D98/C98*100</f>
        <v>84.964450867052037</v>
      </c>
      <c r="F98" s="11"/>
      <c r="G98" s="11"/>
      <c r="H98" s="11"/>
    </row>
    <row r="99" spans="1:8" ht="79.900000000000006" hidden="1" customHeight="1">
      <c r="A99" s="84">
        <v>41057000</v>
      </c>
      <c r="B99" s="71" t="s">
        <v>67</v>
      </c>
      <c r="C99" s="42"/>
      <c r="D99" s="42"/>
      <c r="E99" s="43"/>
    </row>
    <row r="100" spans="1:8" ht="37.9" customHeight="1">
      <c r="A100" s="85"/>
      <c r="B100" s="31" t="s">
        <v>2</v>
      </c>
      <c r="C100" s="35">
        <f>SUM(C98)</f>
        <v>346</v>
      </c>
      <c r="D100" s="35">
        <f>SUM(D98)</f>
        <v>293.97700000000003</v>
      </c>
      <c r="E100" s="76">
        <f t="shared" si="7"/>
        <v>84.964450867052037</v>
      </c>
    </row>
    <row r="101" spans="1:8" ht="37.15" customHeight="1">
      <c r="A101" s="85"/>
      <c r="B101" s="31" t="s">
        <v>26</v>
      </c>
      <c r="C101" s="35">
        <f>C100+C81</f>
        <v>46084.676000000007</v>
      </c>
      <c r="D101" s="32">
        <v>46288.6</v>
      </c>
      <c r="E101" s="76">
        <f t="shared" si="7"/>
        <v>100.44249849993518</v>
      </c>
    </row>
    <row r="102" spans="1:8" ht="29.25" customHeight="1">
      <c r="A102" s="94"/>
      <c r="B102" s="95"/>
      <c r="C102" s="96"/>
      <c r="D102" s="97"/>
      <c r="E102" s="97"/>
    </row>
    <row r="103" spans="1:8" ht="25.5" customHeight="1">
      <c r="A103" s="86"/>
      <c r="B103" s="87"/>
      <c r="C103" s="87"/>
      <c r="D103" s="88"/>
      <c r="E103" s="88"/>
    </row>
    <row r="104" spans="1:8" s="1" customFormat="1" ht="27">
      <c r="A104" s="103" t="s">
        <v>84</v>
      </c>
      <c r="B104" s="103"/>
      <c r="C104" s="90"/>
      <c r="D104" s="91" t="s">
        <v>73</v>
      </c>
      <c r="E104" s="89"/>
    </row>
    <row r="105" spans="1:8" ht="27.75">
      <c r="A105" s="86"/>
      <c r="B105" s="87"/>
      <c r="C105" s="87"/>
      <c r="D105" s="88"/>
      <c r="E105" s="88"/>
    </row>
    <row r="108" spans="1:8">
      <c r="D108" s="19"/>
    </row>
    <row r="110" spans="1:8">
      <c r="D110" s="21"/>
    </row>
    <row r="111" spans="1:8">
      <c r="D111" s="21"/>
    </row>
    <row r="112" spans="1:8">
      <c r="D112" s="21"/>
    </row>
    <row r="113" spans="1:5">
      <c r="D113" s="21"/>
    </row>
    <row r="114" spans="1:5">
      <c r="D114" s="21"/>
    </row>
    <row r="115" spans="1:5">
      <c r="B115" s="23"/>
      <c r="C115" s="23"/>
      <c r="D115" s="17"/>
    </row>
    <row r="116" spans="1:5">
      <c r="D116" s="22"/>
    </row>
    <row r="117" spans="1:5">
      <c r="D117" s="21"/>
    </row>
    <row r="118" spans="1:5" s="1" customFormat="1">
      <c r="A118" s="15"/>
      <c r="B118" s="10"/>
      <c r="C118" s="10"/>
      <c r="D118" s="20"/>
      <c r="E118" s="13"/>
    </row>
    <row r="120" spans="1:5">
      <c r="B120" s="3"/>
      <c r="C120" s="3"/>
    </row>
    <row r="121" spans="1:5">
      <c r="B121" s="3"/>
      <c r="C121" s="3"/>
    </row>
    <row r="123" spans="1:5">
      <c r="D123" s="19"/>
    </row>
    <row r="128" spans="1:5">
      <c r="D128" s="19"/>
    </row>
  </sheetData>
  <mergeCells count="10">
    <mergeCell ref="A104:B104"/>
    <mergeCell ref="C3:E3"/>
    <mergeCell ref="D1:E1"/>
    <mergeCell ref="B8:B9"/>
    <mergeCell ref="D8:D9"/>
    <mergeCell ref="A5:E5"/>
    <mergeCell ref="A6:E6"/>
    <mergeCell ref="A8:A9"/>
    <mergeCell ref="E8:E9"/>
    <mergeCell ref="C8:C9"/>
  </mergeCells>
  <phoneticPr fontId="3" type="noConversion"/>
  <pageMargins left="0.7" right="0.7" top="0.75" bottom="0.75" header="0.3" footer="0.3"/>
  <pageSetup paperSize="9" scale="40" fitToWidth="0" fitToHeight="0" orientation="portrait" r:id="rId1"/>
  <headerFooter alignWithMargins="0"/>
  <rowBreaks count="2" manualBreakCount="2">
    <brk id="43" max="4" man="1"/>
    <brk id="8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dohody</vt:lpstr>
      <vt:lpstr>Лист1</vt:lpstr>
      <vt:lpstr>dohody!Заголовки_для_печати</vt:lpstr>
      <vt:lpstr>dohody!Область_печати</vt:lpstr>
    </vt:vector>
  </TitlesOfParts>
  <Company>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</dc:creator>
  <cp:lastModifiedBy>Maria</cp:lastModifiedBy>
  <cp:lastPrinted>2025-01-16T09:12:44Z</cp:lastPrinted>
  <dcterms:created xsi:type="dcterms:W3CDTF">2001-06-22T11:07:53Z</dcterms:created>
  <dcterms:modified xsi:type="dcterms:W3CDTF">2026-04-29T12:48:24Z</dcterms:modified>
</cp:coreProperties>
</file>