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bookViews>
    <workbookView xWindow="0" yWindow="0" windowWidth="18255" windowHeight="11130" tabRatio="598"/>
  </bookViews>
  <sheets>
    <sheet name="dohody" sheetId="21" r:id="rId1"/>
    <sheet name="Лист1" sheetId="22" r:id="rId2"/>
  </sheets>
  <definedNames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_xlnm.Print_Titles" localSheetId="0">dohody!$A:$B,dohody!$8:$9</definedName>
    <definedName name="_xlnm.Print_Area" localSheetId="0">dohody!$A$1:$E$117</definedName>
    <definedName name="ОЪIАТТЬ_ПAUАТE">#REF!</definedName>
  </definedNames>
  <calcPr calcId="152511"/>
</workbook>
</file>

<file path=xl/calcChain.xml><?xml version="1.0" encoding="utf-8"?>
<calcChain xmlns="http://schemas.openxmlformats.org/spreadsheetml/2006/main">
  <c r="D75" i="21" l="1"/>
  <c r="C75" i="21"/>
  <c r="D85" i="21" l="1"/>
  <c r="C85" i="21"/>
  <c r="E86" i="21"/>
  <c r="C94" i="21" l="1"/>
  <c r="D94" i="21"/>
  <c r="D13" i="21"/>
  <c r="D59" i="21"/>
  <c r="D79" i="21" l="1"/>
  <c r="C79" i="21"/>
  <c r="E84" i="21"/>
  <c r="E83" i="21"/>
  <c r="E82" i="21"/>
  <c r="E37" i="21"/>
  <c r="E100" i="21" l="1"/>
  <c r="E99" i="21"/>
  <c r="D101" i="21"/>
  <c r="E105" i="21"/>
  <c r="D104" i="21"/>
  <c r="C104" i="21"/>
  <c r="D97" i="21"/>
  <c r="C97" i="21"/>
  <c r="E92" i="21"/>
  <c r="E80" i="21"/>
  <c r="E46" i="21"/>
  <c r="E104" i="21" l="1"/>
  <c r="D64" i="21"/>
  <c r="D69" i="21"/>
  <c r="D31" i="21"/>
  <c r="D22" i="21"/>
  <c r="D19" i="21"/>
  <c r="C69" i="21"/>
  <c r="C22" i="21"/>
  <c r="C31" i="21"/>
  <c r="E32" i="21" l="1"/>
  <c r="E33" i="21"/>
  <c r="D76" i="21"/>
  <c r="C76" i="21"/>
  <c r="E78" i="21"/>
  <c r="E55" i="21"/>
  <c r="E61" i="21"/>
  <c r="E44" i="21"/>
  <c r="D29" i="21"/>
  <c r="D107" i="21"/>
  <c r="C107" i="21"/>
  <c r="C59" i="21"/>
  <c r="E14" i="21"/>
  <c r="E15" i="21"/>
  <c r="E16" i="21"/>
  <c r="E17" i="21"/>
  <c r="E20" i="21"/>
  <c r="E28" i="21"/>
  <c r="E30" i="21"/>
  <c r="E31" i="21"/>
  <c r="E36" i="21"/>
  <c r="E38" i="21"/>
  <c r="E39" i="21"/>
  <c r="E40" i="21"/>
  <c r="E41" i="21"/>
  <c r="E42" i="21"/>
  <c r="E43" i="21"/>
  <c r="E47" i="21"/>
  <c r="E49" i="21"/>
  <c r="E50" i="21"/>
  <c r="E60" i="21"/>
  <c r="E63" i="21"/>
  <c r="E68" i="21"/>
  <c r="E77" i="21"/>
  <c r="E81" i="21"/>
  <c r="E87" i="21"/>
  <c r="E88" i="21"/>
  <c r="E98" i="21"/>
  <c r="E108" i="21"/>
  <c r="E109" i="21"/>
  <c r="C64" i="21"/>
  <c r="E64" i="21" s="1"/>
  <c r="C27" i="21"/>
  <c r="C13" i="21"/>
  <c r="C19" i="21"/>
  <c r="E19" i="21" s="1"/>
  <c r="C24" i="21"/>
  <c r="C29" i="21"/>
  <c r="C35" i="21"/>
  <c r="C45" i="21"/>
  <c r="C48" i="21"/>
  <c r="C54" i="21"/>
  <c r="C53" i="21" s="1"/>
  <c r="C62" i="21"/>
  <c r="C67" i="21"/>
  <c r="C91" i="21"/>
  <c r="C101" i="21"/>
  <c r="D24" i="21"/>
  <c r="D21" i="21" s="1"/>
  <c r="D91" i="21"/>
  <c r="D67" i="21"/>
  <c r="D62" i="21"/>
  <c r="D54" i="21"/>
  <c r="D53" i="21" s="1"/>
  <c r="D48" i="21"/>
  <c r="D45" i="21"/>
  <c r="D35" i="21"/>
  <c r="D27" i="21"/>
  <c r="D74" i="21" l="1"/>
  <c r="C74" i="21"/>
  <c r="C34" i="21"/>
  <c r="E91" i="21"/>
  <c r="D34" i="21"/>
  <c r="D58" i="21"/>
  <c r="D52" i="21" s="1"/>
  <c r="C96" i="21"/>
  <c r="C93" i="21" s="1"/>
  <c r="C106" i="21" s="1"/>
  <c r="E67" i="21"/>
  <c r="D26" i="21"/>
  <c r="E59" i="21"/>
  <c r="D96" i="21"/>
  <c r="E97" i="21"/>
  <c r="E76" i="21"/>
  <c r="E62" i="21"/>
  <c r="E29" i="21"/>
  <c r="E107" i="21"/>
  <c r="E79" i="21"/>
  <c r="C58" i="21"/>
  <c r="E48" i="21"/>
  <c r="E45" i="21"/>
  <c r="E35" i="21"/>
  <c r="C26" i="21"/>
  <c r="C21" i="21"/>
  <c r="C12" i="21"/>
  <c r="E13" i="21"/>
  <c r="E85" i="21"/>
  <c r="E27" i="21"/>
  <c r="D12" i="21"/>
  <c r="D93" i="21" l="1"/>
  <c r="D106" i="21" s="1"/>
  <c r="C111" i="21"/>
  <c r="E96" i="21"/>
  <c r="E26" i="21"/>
  <c r="E75" i="21"/>
  <c r="E34" i="21"/>
  <c r="C11" i="21"/>
  <c r="E74" i="21"/>
  <c r="E58" i="21"/>
  <c r="C52" i="21"/>
  <c r="E12" i="21"/>
  <c r="D11" i="21"/>
  <c r="D73" i="21" s="1"/>
  <c r="E93" i="21" l="1"/>
  <c r="D111" i="21"/>
  <c r="E111" i="21" s="1"/>
  <c r="E106" i="21"/>
  <c r="C73" i="21"/>
  <c r="C89" i="21" s="1"/>
  <c r="E52" i="21"/>
  <c r="E11" i="21"/>
  <c r="C112" i="21" l="1"/>
  <c r="E73" i="21"/>
  <c r="D89" i="21"/>
  <c r="E89" i="21" l="1"/>
  <c r="D112" i="21"/>
  <c r="E112" i="21" s="1"/>
</calcChain>
</file>

<file path=xl/sharedStrings.xml><?xml version="1.0" encoding="utf-8"?>
<sst xmlns="http://schemas.openxmlformats.org/spreadsheetml/2006/main" count="120" uniqueCount="113">
  <si>
    <t>Доходи загального фонду</t>
  </si>
  <si>
    <t>Всього доходів загального фонду</t>
  </si>
  <si>
    <t>Всього доходів спеціального фонду</t>
  </si>
  <si>
    <t>Офіційні трансферти</t>
  </si>
  <si>
    <t xml:space="preserve"> Додаток 1</t>
  </si>
  <si>
    <t>Плата за послуги, що надаються бюджетними установами згідно з їх основною діяльністю</t>
  </si>
  <si>
    <t>Благодійні внески, гранти та дарунки</t>
  </si>
  <si>
    <t>Податкові надходження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</si>
  <si>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</si>
  <si>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</si>
  <si>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</si>
  <si>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</si>
  <si>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Неподаткові надходження</t>
  </si>
  <si>
    <t>Доходи від власності та підприємницької діяльності</t>
  </si>
  <si>
    <t>Податок та збір на доходи фізичних осіб</t>
  </si>
  <si>
    <t>Від органів державного управління</t>
  </si>
  <si>
    <t>Базова дотація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</si>
  <si>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</si>
  <si>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</si>
  <si>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оренду майна бюджетних установ </t>
  </si>
  <si>
    <t>Надходження бюджетних установ від реалізації в установленому порядку майна (крім нерухомого майна) </t>
  </si>
  <si>
    <t>Інші джерела власних надходжень бюджетних установ </t>
  </si>
  <si>
    <t>Всього власних доходів загального фонду</t>
  </si>
  <si>
    <t>Субвенції з місцевих бюджетів іншим місцевим бюджетам</t>
  </si>
  <si>
    <t>Доходи спеціального фонду</t>
  </si>
  <si>
    <t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</t>
  </si>
  <si>
    <t>Всього доходів загального та спеціального фондів</t>
  </si>
  <si>
    <t xml:space="preserve">Інші субвенції з місцевого бюджету                                                                   </t>
  </si>
  <si>
    <t>Дотації з державного бюджету місцевим бюджетам</t>
  </si>
  <si>
    <t>Адміністративні штрафи та інші санкції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</si>
  <si>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</si>
  <si>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</si>
  <si>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</si>
  <si>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</si>
  <si>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</si>
  <si>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</si>
  <si>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</si>
  <si>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</si>
  <si>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</si>
  <si>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</si>
  <si>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</si>
  <si>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</si>
  <si>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</si>
  <si>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</si>
  <si>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</si>
  <si>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</si>
  <si>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</si>
  <si>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</si>
  <si>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Туристичний збір </t>
  </si>
  <si>
    <t>Туристичний збір, сплачений юридичними особами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</si>
  <si>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</si>
  <si>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</si>
  <si>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</si>
  <si>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</si>
  <si>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</si>
  <si>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надходження 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</si>
  <si>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</si>
  <si>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</si>
  <si>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</si>
  <si>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</si>
  <si>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</si>
  <si>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</si>
  <si>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</si>
  <si>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</si>
  <si>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Інші неподаткові надходження  </t>
  </si>
  <si>
    <t>Доходи від операцій з капіталом 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</si>
  <si>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</si>
  <si>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Освітня субвенція з державного бюджету місцевим бюджетам </t>
  </si>
  <si>
    <t>Інші субвенції з місцевого бюджету</t>
  </si>
  <si>
    <t>Екологічний податок</t>
  </si>
  <si>
    <t>Всього власних доходів спеціального фонду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</si>
  <si>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</t>
  </si>
  <si>
    <t>Субвенція з місцевого бюджету на забезпечення централізованою подачею кисню ліжкового фонду закладів охорони здоров`я, які надають стаціонарну медичну допомогу пацієнтам з гострою респіраторною хворобою COVTD-19, спричиненою коронавірусом SARS-CoV-2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</si>
  <si>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</si>
  <si>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</si>
  <si>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</si>
  <si>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Загальні результати виконання дохідної частини бюджету Кутської селищної територіальної громади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</si>
  <si>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</si>
  <si>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Богдан ДЕВДА</t>
  </si>
  <si>
    <t>Кошти від реалізації безхазяйного майна, знахідок, спадкового майна, майна одержаного територіальною громадою в порядку спадкування чи дарування, а також валютні цінності і грошові кошти, власники яких невідомі</t>
  </si>
  <si>
    <t>33010100</t>
  </si>
  <si>
    <t>Кошти від продажу земельних ділянок несільськогосподарського призначення, що перебувають у державній та комунальній власності, та земельних ділянок, які знаходяться на території Автономної Республіки Крим</t>
  </si>
  <si>
    <t>Орендна плата з водні об'єкти (їх частини), що надаються в користування на умовах оренди місцевими радами</t>
  </si>
  <si>
    <t>Субвенції з державного бюджету місцевим бюджетам</t>
  </si>
  <si>
    <t>41030000</t>
  </si>
  <si>
    <t>тис.грн.</t>
  </si>
  <si>
    <t>Затверджений план з урахуванням змін</t>
  </si>
  <si>
    <t xml:space="preserve">Фактично виконано </t>
  </si>
  <si>
    <t xml:space="preserve">Відсоток виконання </t>
  </si>
  <si>
    <t>Найменування</t>
  </si>
  <si>
    <t xml:space="preserve">Код </t>
  </si>
  <si>
    <t>Податки на доходи, податки на прибуток</t>
  </si>
  <si>
    <t xml:space="preserve">Податок на прибуток підприємств </t>
  </si>
  <si>
    <t xml:space="preserve">Рентна плата за користування надрами </t>
  </si>
  <si>
    <t>Місцеві податки та збори</t>
  </si>
  <si>
    <t xml:space="preserve">Рентна плата </t>
  </si>
  <si>
    <t>Податок на прибуток підприємств комунальної власності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</si>
  <si>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</si>
  <si>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</si>
  <si>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</t>
  </si>
  <si>
    <t>Субвенція з державного бюджету місцевим бюджетам на здійснення доплат педпрацівникам закладів загальної середньої освіти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</si>
  <si>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</si>
  <si>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</si>
  <si>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11011300</t>
  </si>
  <si>
    <t>Податок на доходи фізичних осіб у вигляді мінімального податкового зобов'язання, що підлягає сплаті фізичними особами</t>
  </si>
  <si>
    <t>за I півріччя 2026 року</t>
  </si>
  <si>
    <t>Субвенція з місцевого бюджету на виплату грошової компенсації за належні для отриманняжилі приміщення для сімей осіб, визначених пунктами  2-5 частини ершої статті 10-1 Закону України "Про статус ветеранів війни, гарантії їх соціального захисту</t>
  </si>
  <si>
    <t>до рішення виконавчого комітету</t>
  </si>
  <si>
    <t xml:space="preserve">    селищної ради від 23.07.2026  №</t>
  </si>
  <si>
    <t>Субвенція з місцевого бюджету на здійснення природоохоронних заходів</t>
  </si>
  <si>
    <t xml:space="preserve"> Начальник фінансового відділу</t>
  </si>
  <si>
    <t xml:space="preserve"> Керуючий справами (секретар) виконавчого комітету селищної ради</t>
  </si>
  <si>
    <t>Ярослав БРИНСЬКИЙ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</si>
</sst>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_-* #,##0\ _F_-;\-* #,##0\ _F_-;_-* &quot;-&quot;\ _F_-;_-@_-"/>
    <numFmt numFmtId="166" formatCode="_-* #,##0.00\ _F_-;\-* #,##0.00\ _F_-;_-* &quot;-&quot;??\ _F_-;_-@_-"/>
    <numFmt numFmtId="167" formatCode="0.000"/>
    <numFmt numFmtId="168" formatCode="General_)"/>
  </numFmts>
  <fonts count="23">
    <font>
      <sz val="14"/>
      <name val="Times New Roman Cyr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 Cyr"/>
      <charset val="204"/>
    </font>
    <font>
      <sz val="1"/>
      <color indexed="16"/>
      <name val="Courier"/>
      <family val="1"/>
      <charset val="204"/>
    </font>
    <font>
      <sz val="8"/>
      <name val="Helvetica-Narrow"/>
    </font>
    <font>
      <sz val="10"/>
      <name val="Helv"/>
      <charset val="204"/>
    </font>
    <font>
      <sz val="12"/>
      <name val="Courier"/>
      <family val="1"/>
      <charset val="204"/>
    </font>
    <font>
      <sz val="8"/>
      <name val="Times New Roman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2"/>
      <name val="Times New Roman Cyr"/>
      <charset val="204"/>
    </font>
    <font>
      <b/>
      <i/>
      <sz val="22"/>
      <name val="Times New Roman Cyr"/>
      <charset val="204"/>
    </font>
    <font>
      <sz val="22"/>
      <name val="Times New Roman Cyr"/>
      <charset val="204"/>
    </font>
    <font>
      <b/>
      <sz val="20"/>
      <name val="Times New Roman"/>
      <family val="1"/>
      <charset val="204"/>
    </font>
    <font>
      <i/>
      <sz val="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4" fillId="0" borderId="0">
      <protection locked="0"/>
    </xf>
    <xf numFmtId="0" fontId="4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4" fillId="0" borderId="1">
      <protection locked="0"/>
    </xf>
    <xf numFmtId="0" fontId="2" fillId="0" borderId="0">
      <protection locked="0"/>
    </xf>
    <xf numFmtId="0" fontId="2" fillId="0" borderId="0">
      <protection locked="0"/>
    </xf>
    <xf numFmtId="0" fontId="1" fillId="0" borderId="1">
      <protection locked="0"/>
    </xf>
    <xf numFmtId="168" fontId="7" fillId="0" borderId="0"/>
    <xf numFmtId="168" fontId="7" fillId="0" borderId="0"/>
    <xf numFmtId="0" fontId="3" fillId="0" borderId="0"/>
    <xf numFmtId="0" fontId="6" fillId="0" borderId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>
      <protection locked="0"/>
    </xf>
  </cellStyleXfs>
  <cellXfs count="116">
    <xf numFmtId="0" fontId="0" fillId="0" borderId="0" xfId="0"/>
    <xf numFmtId="0" fontId="9" fillId="3" borderId="0" xfId="12" applyFont="1" applyFill="1"/>
    <xf numFmtId="0" fontId="10" fillId="3" borderId="0" xfId="12" applyFont="1" applyFill="1" applyAlignment="1">
      <alignment vertical="center" wrapText="1"/>
    </xf>
    <xf numFmtId="0" fontId="10" fillId="3" borderId="0" xfId="12" applyFont="1" applyFill="1" applyAlignment="1">
      <alignment horizontal="center" vertical="center" wrapText="1"/>
    </xf>
    <xf numFmtId="0" fontId="10" fillId="3" borderId="0" xfId="12" applyFont="1" applyFill="1"/>
    <xf numFmtId="164" fontId="10" fillId="3" borderId="0" xfId="12" applyNumberFormat="1" applyFont="1" applyFill="1"/>
    <xf numFmtId="0" fontId="9" fillId="3" borderId="0" xfId="12" applyFont="1" applyFill="1" applyAlignment="1">
      <alignment horizontal="center" vertical="center" wrapText="1"/>
    </xf>
    <xf numFmtId="167" fontId="10" fillId="3" borderId="0" xfId="12" applyNumberFormat="1" applyFont="1" applyFill="1"/>
    <xf numFmtId="167" fontId="9" fillId="3" borderId="0" xfId="12" applyNumberFormat="1" applyFont="1" applyFill="1"/>
    <xf numFmtId="0" fontId="11" fillId="3" borderId="0" xfId="12" applyFont="1" applyFill="1"/>
    <xf numFmtId="0" fontId="9" fillId="3" borderId="0" xfId="12" applyFont="1" applyFill="1" applyAlignment="1">
      <alignment vertical="center" wrapText="1"/>
    </xf>
    <xf numFmtId="0" fontId="10" fillId="3" borderId="0" xfId="12" applyFont="1" applyFill="1" applyBorder="1"/>
    <xf numFmtId="0" fontId="9" fillId="3" borderId="0" xfId="12" applyFont="1" applyFill="1" applyBorder="1"/>
    <xf numFmtId="164" fontId="9" fillId="3" borderId="0" xfId="12" applyNumberFormat="1" applyFont="1" applyFill="1"/>
    <xf numFmtId="0" fontId="13" fillId="3" borderId="0" xfId="12" applyFont="1" applyFill="1" applyAlignment="1"/>
    <xf numFmtId="0" fontId="12" fillId="3" borderId="0" xfId="12" applyFont="1" applyFill="1" applyAlignment="1"/>
    <xf numFmtId="0" fontId="11" fillId="3" borderId="0" xfId="12" applyFont="1" applyFill="1" applyBorder="1"/>
    <xf numFmtId="164" fontId="10" fillId="3" borderId="0" xfId="12" applyNumberFormat="1" applyFont="1" applyFill="1" applyAlignment="1">
      <alignment horizontal="left" vertical="center" wrapText="1"/>
    </xf>
    <xf numFmtId="167" fontId="11" fillId="3" borderId="0" xfId="12" applyNumberFormat="1" applyFont="1" applyFill="1"/>
    <xf numFmtId="164" fontId="10" fillId="3" borderId="0" xfId="12" applyNumberFormat="1" applyFont="1" applyFill="1" applyAlignment="1">
      <alignment horizontal="center" vertical="center" wrapText="1"/>
    </xf>
    <xf numFmtId="164" fontId="9" fillId="3" borderId="0" xfId="12" applyNumberFormat="1" applyFont="1" applyFill="1" applyAlignment="1">
      <alignment horizontal="left" vertical="center" wrapText="1"/>
    </xf>
    <xf numFmtId="164" fontId="14" fillId="3" borderId="0" xfId="12" applyNumberFormat="1" applyFont="1" applyFill="1" applyAlignment="1">
      <alignment horizontal="left"/>
    </xf>
    <xf numFmtId="164" fontId="14" fillId="3" borderId="0" xfId="12" applyNumberFormat="1" applyFont="1" applyFill="1" applyAlignment="1">
      <alignment horizontal="left" vertical="center" wrapText="1"/>
    </xf>
    <xf numFmtId="0" fontId="10" fillId="3" borderId="0" xfId="12" applyFont="1" applyFill="1" applyAlignment="1">
      <alignment horizontal="left" vertical="center" wrapText="1"/>
    </xf>
    <xf numFmtId="49" fontId="10" fillId="3" borderId="0" xfId="12" applyNumberFormat="1" applyFont="1" applyFill="1"/>
    <xf numFmtId="0" fontId="15" fillId="3" borderId="0" xfId="12" applyFont="1" applyFill="1" applyAlignment="1"/>
    <xf numFmtId="0" fontId="15" fillId="3" borderId="0" xfId="12" applyFont="1" applyFill="1" applyAlignment="1">
      <alignment vertical="center" wrapText="1"/>
    </xf>
    <xf numFmtId="164" fontId="15" fillId="3" borderId="0" xfId="12" applyNumberFormat="1" applyFont="1" applyFill="1"/>
    <xf numFmtId="0" fontId="16" fillId="3" borderId="0" xfId="12" applyFont="1" applyFill="1" applyAlignment="1"/>
    <xf numFmtId="0" fontId="16" fillId="3" borderId="0" xfId="12" applyFont="1" applyFill="1" applyAlignment="1">
      <alignment horizontal="center"/>
    </xf>
    <xf numFmtId="0" fontId="16" fillId="3" borderId="2" xfId="12" applyFont="1" applyFill="1" applyBorder="1" applyAlignment="1">
      <alignment horizontal="left" vertical="top"/>
    </xf>
    <xf numFmtId="0" fontId="16" fillId="3" borderId="2" xfId="12" applyFont="1" applyFill="1" applyBorder="1" applyAlignment="1">
      <alignment horizontal="left" vertical="top" wrapText="1"/>
    </xf>
    <xf numFmtId="164" fontId="16" fillId="3" borderId="2" xfId="12" applyNumberFormat="1" applyFont="1" applyFill="1" applyBorder="1" applyAlignment="1">
      <alignment horizontal="left" vertical="top" wrapText="1"/>
    </xf>
    <xf numFmtId="49" fontId="16" fillId="0" borderId="2" xfId="0" applyNumberFormat="1" applyFont="1" applyFill="1" applyBorder="1" applyAlignment="1">
      <alignment horizontal="left" vertical="top"/>
    </xf>
    <xf numFmtId="168" fontId="16" fillId="0" borderId="2" xfId="0" applyNumberFormat="1" applyFont="1" applyFill="1" applyBorder="1" applyAlignment="1">
      <alignment horizontal="left" vertical="top" wrapText="1"/>
    </xf>
    <xf numFmtId="164" fontId="16" fillId="0" borderId="2" xfId="12" applyNumberFormat="1" applyFont="1" applyFill="1" applyBorder="1" applyAlignment="1">
      <alignment horizontal="left" vertical="top" wrapText="1"/>
    </xf>
    <xf numFmtId="49" fontId="17" fillId="0" borderId="2" xfId="0" applyNumberFormat="1" applyFont="1" applyFill="1" applyBorder="1" applyAlignment="1">
      <alignment horizontal="left" vertical="top"/>
    </xf>
    <xf numFmtId="168" fontId="17" fillId="0" borderId="2" xfId="0" applyNumberFormat="1" applyFont="1" applyFill="1" applyBorder="1" applyAlignment="1">
      <alignment horizontal="left" vertical="top" wrapText="1"/>
    </xf>
    <xf numFmtId="164" fontId="17" fillId="0" borderId="2" xfId="12" applyNumberFormat="1" applyFont="1" applyFill="1" applyBorder="1" applyAlignment="1">
      <alignment horizontal="left" vertical="top" wrapText="1"/>
    </xf>
    <xf numFmtId="164" fontId="17" fillId="3" borderId="2" xfId="12" applyNumberFormat="1" applyFont="1" applyFill="1" applyBorder="1" applyAlignment="1">
      <alignment horizontal="left" vertical="top" wrapText="1"/>
    </xf>
    <xf numFmtId="49" fontId="15" fillId="0" borderId="2" xfId="0" applyNumberFormat="1" applyFont="1" applyFill="1" applyBorder="1" applyAlignment="1">
      <alignment horizontal="left" vertical="top"/>
    </xf>
    <xf numFmtId="168" fontId="15" fillId="0" borderId="2" xfId="0" applyNumberFormat="1" applyFont="1" applyFill="1" applyBorder="1" applyAlignment="1">
      <alignment horizontal="left" vertical="top" wrapText="1"/>
    </xf>
    <xf numFmtId="164" fontId="15" fillId="0" borderId="2" xfId="12" applyNumberFormat="1" applyFont="1" applyFill="1" applyBorder="1" applyAlignment="1">
      <alignment horizontal="left" vertical="top" wrapText="1"/>
    </xf>
    <xf numFmtId="164" fontId="15" fillId="3" borderId="2" xfId="12" applyNumberFormat="1" applyFont="1" applyFill="1" applyBorder="1" applyAlignment="1">
      <alignment horizontal="left" vertical="top" wrapText="1"/>
    </xf>
    <xf numFmtId="168" fontId="15" fillId="0" borderId="2" xfId="0" applyNumberFormat="1" applyFont="1" applyBorder="1" applyAlignment="1">
      <alignment horizontal="left" vertical="top" wrapText="1"/>
    </xf>
    <xf numFmtId="164" fontId="17" fillId="0" borderId="2" xfId="10" applyNumberFormat="1" applyFont="1" applyFill="1" applyBorder="1" applyAlignment="1">
      <alignment horizontal="left" vertical="top" wrapText="1"/>
    </xf>
    <xf numFmtId="164" fontId="15" fillId="0" borderId="2" xfId="11" applyNumberFormat="1" applyFont="1" applyFill="1" applyBorder="1" applyAlignment="1" applyProtection="1">
      <alignment horizontal="left" vertical="top" wrapText="1"/>
    </xf>
    <xf numFmtId="164" fontId="15" fillId="0" borderId="2" xfId="10" applyNumberFormat="1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164" fontId="16" fillId="0" borderId="2" xfId="11" applyNumberFormat="1" applyFont="1" applyFill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 wrapText="1"/>
    </xf>
    <xf numFmtId="164" fontId="17" fillId="0" borderId="2" xfId="11" applyNumberFormat="1" applyFont="1" applyFill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 wrapText="1"/>
    </xf>
    <xf numFmtId="164" fontId="15" fillId="0" borderId="2" xfId="11" applyNumberFormat="1" applyFont="1" applyFill="1" applyBorder="1" applyAlignment="1">
      <alignment horizontal="left" vertical="top" wrapText="1"/>
    </xf>
    <xf numFmtId="168" fontId="16" fillId="0" borderId="2" xfId="0" applyNumberFormat="1" applyFont="1" applyFill="1" applyBorder="1" applyAlignment="1">
      <alignment horizontal="left" vertical="top"/>
    </xf>
    <xf numFmtId="164" fontId="16" fillId="3" borderId="2" xfId="11" applyNumberFormat="1" applyFont="1" applyFill="1" applyBorder="1" applyAlignment="1">
      <alignment horizontal="left" vertical="top" wrapText="1"/>
    </xf>
    <xf numFmtId="164" fontId="17" fillId="0" borderId="2" xfId="12" applyNumberFormat="1" applyFont="1" applyFill="1" applyBorder="1" applyAlignment="1">
      <alignment horizontal="left" vertical="top"/>
    </xf>
    <xf numFmtId="164" fontId="15" fillId="0" borderId="2" xfId="12" applyNumberFormat="1" applyFont="1" applyFill="1" applyBorder="1" applyAlignment="1">
      <alignment horizontal="left" vertical="top"/>
    </xf>
    <xf numFmtId="168" fontId="15" fillId="0" borderId="2" xfId="0" applyNumberFormat="1" applyFont="1" applyFill="1" applyBorder="1" applyAlignment="1">
      <alignment horizontal="left" vertical="top"/>
    </xf>
    <xf numFmtId="164" fontId="16" fillId="3" borderId="2" xfId="12" applyNumberFormat="1" applyFont="1" applyFill="1" applyBorder="1" applyAlignment="1">
      <alignment horizontal="left" vertical="top"/>
    </xf>
    <xf numFmtId="0" fontId="16" fillId="0" borderId="2" xfId="0" applyFont="1" applyBorder="1" applyAlignment="1">
      <alignment horizontal="left" vertical="top" wrapText="1"/>
    </xf>
    <xf numFmtId="164" fontId="16" fillId="0" borderId="2" xfId="0" applyNumberFormat="1" applyFont="1" applyFill="1" applyBorder="1" applyAlignment="1">
      <alignment horizontal="left" vertical="top" wrapText="1"/>
    </xf>
    <xf numFmtId="168" fontId="16" fillId="2" borderId="2" xfId="0" applyNumberFormat="1" applyFont="1" applyFill="1" applyBorder="1" applyAlignment="1">
      <alignment horizontal="left" vertical="top"/>
    </xf>
    <xf numFmtId="168" fontId="16" fillId="2" borderId="2" xfId="0" applyNumberFormat="1" applyFont="1" applyFill="1" applyBorder="1" applyAlignment="1">
      <alignment horizontal="left" vertical="top" wrapText="1"/>
    </xf>
    <xf numFmtId="168" fontId="17" fillId="2" borderId="2" xfId="0" applyNumberFormat="1" applyFont="1" applyFill="1" applyBorder="1" applyAlignment="1">
      <alignment horizontal="left" vertical="top"/>
    </xf>
    <xf numFmtId="168" fontId="17" fillId="2" borderId="2" xfId="0" applyNumberFormat="1" applyFont="1" applyFill="1" applyBorder="1" applyAlignment="1">
      <alignment horizontal="left" vertical="top" wrapText="1"/>
    </xf>
    <xf numFmtId="164" fontId="17" fillId="0" borderId="2" xfId="0" applyNumberFormat="1" applyFont="1" applyFill="1" applyBorder="1" applyAlignment="1">
      <alignment horizontal="left" vertical="top" wrapText="1"/>
    </xf>
    <xf numFmtId="168" fontId="15" fillId="2" borderId="2" xfId="0" applyNumberFormat="1" applyFont="1" applyFill="1" applyBorder="1" applyAlignment="1">
      <alignment horizontal="left" vertical="top"/>
    </xf>
    <xf numFmtId="168" fontId="15" fillId="2" borderId="2" xfId="0" applyNumberFormat="1" applyFont="1" applyFill="1" applyBorder="1" applyAlignment="1">
      <alignment horizontal="left" vertical="top" wrapText="1"/>
    </xf>
    <xf numFmtId="164" fontId="15" fillId="0" borderId="2" xfId="0" applyNumberFormat="1" applyFont="1" applyFill="1" applyBorder="1" applyAlignment="1">
      <alignment horizontal="left" vertical="top" wrapText="1"/>
    </xf>
    <xf numFmtId="0" fontId="15" fillId="3" borderId="2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top" wrapText="1"/>
    </xf>
    <xf numFmtId="164" fontId="16" fillId="3" borderId="2" xfId="0" applyNumberFormat="1" applyFont="1" applyFill="1" applyBorder="1" applyAlignment="1">
      <alignment horizontal="left" vertical="top" wrapText="1"/>
    </xf>
    <xf numFmtId="2" fontId="16" fillId="3" borderId="2" xfId="12" applyNumberFormat="1" applyFont="1" applyFill="1" applyBorder="1" applyAlignment="1">
      <alignment horizontal="left" vertical="top" wrapText="1"/>
    </xf>
    <xf numFmtId="167" fontId="16" fillId="0" borderId="2" xfId="12" applyNumberFormat="1" applyFont="1" applyFill="1" applyBorder="1" applyAlignment="1">
      <alignment horizontal="left" vertical="top" wrapText="1"/>
    </xf>
    <xf numFmtId="0" fontId="17" fillId="3" borderId="2" xfId="12" applyFont="1" applyFill="1" applyBorder="1" applyAlignment="1">
      <alignment horizontal="left" vertical="top"/>
    </xf>
    <xf numFmtId="0" fontId="17" fillId="3" borderId="2" xfId="12" applyFont="1" applyFill="1" applyBorder="1" applyAlignment="1">
      <alignment horizontal="left" vertical="top" wrapText="1"/>
    </xf>
    <xf numFmtId="164" fontId="16" fillId="0" borderId="2" xfId="12" applyNumberFormat="1" applyFont="1" applyFill="1" applyBorder="1" applyAlignment="1">
      <alignment horizontal="left" vertical="top"/>
    </xf>
    <xf numFmtId="168" fontId="17" fillId="0" borderId="2" xfId="0" applyNumberFormat="1" applyFont="1" applyBorder="1" applyAlignment="1">
      <alignment horizontal="left" vertical="top" wrapText="1"/>
    </xf>
    <xf numFmtId="168" fontId="15" fillId="0" borderId="2" xfId="0" applyNumberFormat="1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49" fontId="16" fillId="2" borderId="2" xfId="0" applyNumberFormat="1" applyFont="1" applyFill="1" applyBorder="1" applyAlignment="1">
      <alignment horizontal="left" vertical="top"/>
    </xf>
    <xf numFmtId="0" fontId="15" fillId="2" borderId="2" xfId="0" applyFont="1" applyFill="1" applyBorder="1" applyAlignment="1">
      <alignment horizontal="left" vertical="top"/>
    </xf>
    <xf numFmtId="0" fontId="15" fillId="3" borderId="2" xfId="12" applyFont="1" applyFill="1" applyBorder="1" applyAlignment="1">
      <alignment horizontal="left" vertical="top"/>
    </xf>
    <xf numFmtId="0" fontId="15" fillId="3" borderId="0" xfId="12" applyFont="1" applyFill="1" applyAlignment="1">
      <alignment horizontal="left" vertical="top"/>
    </xf>
    <xf numFmtId="0" fontId="15" fillId="3" borderId="0" xfId="12" applyFont="1" applyFill="1" applyAlignment="1">
      <alignment horizontal="left" vertical="top" wrapText="1"/>
    </xf>
    <xf numFmtId="164" fontId="15" fillId="3" borderId="0" xfId="12" applyNumberFormat="1" applyFont="1" applyFill="1" applyAlignment="1">
      <alignment horizontal="left" vertical="top"/>
    </xf>
    <xf numFmtId="0" fontId="16" fillId="3" borderId="0" xfId="12" applyFont="1" applyFill="1" applyAlignment="1">
      <alignment horizontal="left" vertical="top" wrapText="1"/>
    </xf>
    <xf numFmtId="0" fontId="16" fillId="3" borderId="2" xfId="12" applyFont="1" applyFill="1" applyBorder="1" applyAlignment="1">
      <alignment horizontal="center" vertical="top" wrapText="1"/>
    </xf>
    <xf numFmtId="164" fontId="15" fillId="3" borderId="0" xfId="12" applyNumberFormat="1" applyFont="1" applyFill="1" applyBorder="1" applyAlignment="1">
      <alignment horizontal="center"/>
    </xf>
    <xf numFmtId="0" fontId="15" fillId="3" borderId="0" xfId="12" applyFont="1" applyFill="1" applyBorder="1" applyAlignment="1">
      <alignment horizontal="left" vertical="top"/>
    </xf>
    <xf numFmtId="0" fontId="16" fillId="3" borderId="0" xfId="12" applyFont="1" applyFill="1" applyBorder="1" applyAlignment="1">
      <alignment horizontal="left" vertical="top" wrapText="1"/>
    </xf>
    <xf numFmtId="164" fontId="16" fillId="0" borderId="0" xfId="12" applyNumberFormat="1" applyFont="1" applyFill="1" applyBorder="1" applyAlignment="1">
      <alignment horizontal="left" vertical="top" wrapText="1"/>
    </xf>
    <xf numFmtId="164" fontId="16" fillId="3" borderId="0" xfId="12" applyNumberFormat="1" applyFont="1" applyFill="1" applyBorder="1" applyAlignment="1">
      <alignment horizontal="left" vertical="top" wrapText="1"/>
    </xf>
    <xf numFmtId="164" fontId="22" fillId="0" borderId="2" xfId="12" applyNumberFormat="1" applyFont="1" applyFill="1" applyBorder="1" applyAlignment="1">
      <alignment horizontal="left" vertical="top" wrapText="1"/>
    </xf>
    <xf numFmtId="2" fontId="15" fillId="0" borderId="2" xfId="11" applyNumberFormat="1" applyFont="1" applyFill="1" applyBorder="1" applyAlignment="1">
      <alignment horizontal="left" vertical="top" wrapText="1"/>
    </xf>
    <xf numFmtId="2" fontId="17" fillId="0" borderId="2" xfId="11" applyNumberFormat="1" applyFont="1" applyFill="1" applyBorder="1" applyAlignment="1">
      <alignment horizontal="left" vertical="top" wrapText="1"/>
    </xf>
    <xf numFmtId="164" fontId="15" fillId="0" borderId="2" xfId="12" applyNumberFormat="1" applyFont="1" applyFill="1" applyBorder="1" applyAlignment="1">
      <alignment horizontal="left" wrapText="1"/>
    </xf>
    <xf numFmtId="0" fontId="20" fillId="0" borderId="2" xfId="0" applyFont="1" applyBorder="1" applyAlignment="1">
      <alignment horizontal="left"/>
    </xf>
    <xf numFmtId="164" fontId="15" fillId="3" borderId="2" xfId="12" applyNumberFormat="1" applyFont="1" applyFill="1" applyBorder="1" applyAlignment="1">
      <alignment horizontal="left" wrapText="1"/>
    </xf>
    <xf numFmtId="0" fontId="15" fillId="3" borderId="0" xfId="12" applyFont="1" applyFill="1" applyAlignment="1">
      <alignment horizontal="left" vertical="center" wrapText="1"/>
    </xf>
    <xf numFmtId="0" fontId="16" fillId="3" borderId="0" xfId="12" applyFont="1" applyFill="1" applyAlignment="1">
      <alignment horizontal="left"/>
    </xf>
    <xf numFmtId="164" fontId="16" fillId="3" borderId="0" xfId="12" applyNumberFormat="1" applyFont="1" applyFill="1" applyAlignment="1">
      <alignment horizontal="right" vertical="top"/>
    </xf>
    <xf numFmtId="0" fontId="16" fillId="3" borderId="0" xfId="12" applyFont="1" applyFill="1" applyAlignment="1">
      <alignment horizontal="left" vertical="top" wrapText="1"/>
    </xf>
    <xf numFmtId="164" fontId="15" fillId="3" borderId="0" xfId="12" applyNumberFormat="1" applyFont="1" applyFill="1" applyAlignment="1">
      <alignment horizontal="center"/>
    </xf>
    <xf numFmtId="164" fontId="16" fillId="3" borderId="0" xfId="12" applyNumberFormat="1" applyFont="1" applyFill="1" applyAlignment="1">
      <alignment horizontal="center"/>
    </xf>
    <xf numFmtId="0" fontId="21" fillId="3" borderId="2" xfId="12" applyFont="1" applyFill="1" applyBorder="1" applyAlignment="1">
      <alignment horizontal="center" vertical="center" wrapText="1"/>
    </xf>
    <xf numFmtId="164" fontId="21" fillId="3" borderId="2" xfId="12" applyNumberFormat="1" applyFont="1" applyFill="1" applyBorder="1" applyAlignment="1">
      <alignment horizontal="center" vertical="center" wrapText="1"/>
    </xf>
    <xf numFmtId="0" fontId="16" fillId="3" borderId="0" xfId="12" applyFont="1" applyFill="1" applyAlignment="1">
      <alignment horizontal="center"/>
    </xf>
    <xf numFmtId="0" fontId="21" fillId="3" borderId="2" xfId="12" applyFont="1" applyFill="1" applyBorder="1" applyAlignment="1">
      <alignment horizontal="center" vertical="center"/>
    </xf>
    <xf numFmtId="164" fontId="21" fillId="3" borderId="3" xfId="12" applyNumberFormat="1" applyFont="1" applyFill="1" applyBorder="1" applyAlignment="1">
      <alignment horizontal="center" vertical="center" wrapText="1"/>
    </xf>
    <xf numFmtId="164" fontId="21" fillId="3" borderId="4" xfId="12" applyNumberFormat="1" applyFont="1" applyFill="1" applyBorder="1" applyAlignment="1">
      <alignment horizontal="center" vertical="center" wrapText="1"/>
    </xf>
    <xf numFmtId="164" fontId="16" fillId="3" borderId="0" xfId="12" applyNumberFormat="1" applyFont="1" applyFill="1" applyAlignment="1">
      <alignment horizontal="right"/>
    </xf>
  </cellXfs>
  <cellStyles count="17">
    <cellStyle name="”€ќђќ‘ћ‚›‰" xfId="1"/>
    <cellStyle name="”€љ‘€ђћ‚ђќќ›‰" xfId="2"/>
    <cellStyle name="”ќђќ‘ћ‚›‰" xfId="3"/>
    <cellStyle name="”љ‘ђћ‚ђќќ›‰" xfId="4"/>
    <cellStyle name="„…ќ…†ќ›‰" xfId="5"/>
    <cellStyle name="€’ћѓћ‚›‰" xfId="6"/>
    <cellStyle name="‡ђѓћ‹ћ‚ћљ1" xfId="7"/>
    <cellStyle name="‡ђѓћ‹ћ‚ћљ2" xfId="8"/>
    <cellStyle name="’ћѓћ‚›‰" xfId="9"/>
    <cellStyle name="Звичайний_pruchunu_2007" xfId="10"/>
    <cellStyle name="Звичайний_на економіку по всіх платежах" xfId="11"/>
    <cellStyle name="Обычный" xfId="0" builtinId="0"/>
    <cellStyle name="Обычный_Dodatok (dox)" xfId="12"/>
    <cellStyle name="Стиль 1" xfId="13"/>
    <cellStyle name="Тысячи [0]_Example " xfId="14"/>
    <cellStyle name="Тысячи_Example " xfId="15"/>
    <cellStyle name="Џђћ–…ќ’ќ›‰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139"/>
  <sheetViews>
    <sheetView tabSelected="1" view="pageBreakPreview" topLeftCell="A102" zoomScale="60" zoomScaleNormal="60" workbookViewId="0">
      <selection activeCell="D115" sqref="D115:E115"/>
    </sheetView>
  </sheetViews>
  <sheetFormatPr defaultColWidth="6.88671875" defaultRowHeight="18.75"/>
  <cols>
    <col min="1" max="1" width="16.5546875" style="14" customWidth="1"/>
    <col min="2" max="2" width="102.33203125" style="2" customWidth="1"/>
    <col min="3" max="3" width="23" style="2" customWidth="1"/>
    <col min="4" max="5" width="17.21875" style="5" customWidth="1"/>
    <col min="6" max="6" width="11.6640625" style="4" customWidth="1"/>
    <col min="7" max="7" width="10.44140625" style="4" customWidth="1"/>
    <col min="8" max="10" width="10.109375" style="4" customWidth="1"/>
    <col min="11" max="16384" width="6.88671875" style="4"/>
  </cols>
  <sheetData>
    <row r="1" spans="1:10" ht="27.75">
      <c r="A1" s="25"/>
      <c r="B1" s="26"/>
      <c r="C1" s="26"/>
      <c r="D1" s="108" t="s">
        <v>4</v>
      </c>
      <c r="E1" s="108"/>
    </row>
    <row r="2" spans="1:10" ht="27.75">
      <c r="A2" s="25"/>
      <c r="B2" s="26"/>
      <c r="C2" s="103"/>
      <c r="D2" s="92" t="s">
        <v>107</v>
      </c>
      <c r="E2" s="92"/>
    </row>
    <row r="3" spans="1:10" ht="27.75">
      <c r="A3" s="25"/>
      <c r="B3" s="26"/>
      <c r="C3" s="107" t="s">
        <v>108</v>
      </c>
      <c r="D3" s="107"/>
      <c r="E3" s="107"/>
    </row>
    <row r="4" spans="1:10" ht="23.45" customHeight="1">
      <c r="A4" s="25"/>
      <c r="B4" s="26"/>
      <c r="C4" s="26"/>
      <c r="D4" s="27"/>
      <c r="E4" s="27"/>
    </row>
    <row r="5" spans="1:10" s="1" customFormat="1" ht="21.6" customHeight="1">
      <c r="A5" s="111" t="s">
        <v>76</v>
      </c>
      <c r="B5" s="111"/>
      <c r="C5" s="111"/>
      <c r="D5" s="111"/>
      <c r="E5" s="111"/>
    </row>
    <row r="6" spans="1:10" ht="33" customHeight="1">
      <c r="A6" s="111" t="s">
        <v>105</v>
      </c>
      <c r="B6" s="111"/>
      <c r="C6" s="111"/>
      <c r="D6" s="111"/>
      <c r="E6" s="111"/>
    </row>
    <row r="7" spans="1:10" ht="18" customHeight="1">
      <c r="A7" s="28"/>
      <c r="B7" s="29"/>
      <c r="C7" s="29"/>
      <c r="D7" s="27"/>
      <c r="E7" s="27" t="s">
        <v>85</v>
      </c>
      <c r="I7" s="24"/>
      <c r="J7" s="24"/>
    </row>
    <row r="8" spans="1:10" s="6" customFormat="1" ht="48" customHeight="1">
      <c r="A8" s="112" t="s">
        <v>90</v>
      </c>
      <c r="B8" s="109" t="s">
        <v>89</v>
      </c>
      <c r="C8" s="109" t="s">
        <v>86</v>
      </c>
      <c r="D8" s="110" t="s">
        <v>87</v>
      </c>
      <c r="E8" s="113" t="s">
        <v>88</v>
      </c>
    </row>
    <row r="9" spans="1:10" ht="48" customHeight="1">
      <c r="A9" s="112"/>
      <c r="B9" s="109"/>
      <c r="C9" s="109"/>
      <c r="D9" s="110"/>
      <c r="E9" s="114"/>
    </row>
    <row r="10" spans="1:10" ht="31.15" customHeight="1">
      <c r="A10" s="30"/>
      <c r="B10" s="91" t="s">
        <v>0</v>
      </c>
      <c r="C10" s="31"/>
      <c r="D10" s="32"/>
      <c r="E10" s="32"/>
    </row>
    <row r="11" spans="1:10" s="1" customFormat="1" ht="27" customHeight="1">
      <c r="A11" s="33">
        <v>10000000</v>
      </c>
      <c r="B11" s="34" t="s">
        <v>7</v>
      </c>
      <c r="C11" s="35">
        <f>C12+C21+C26+C34</f>
        <v>26615.499999999996</v>
      </c>
      <c r="D11" s="35">
        <f>D12+D21+D26+D34</f>
        <v>27122.236000000001</v>
      </c>
      <c r="E11" s="32">
        <f t="shared" ref="E11:E44" si="0">D11/C11*100</f>
        <v>101.90391313332458</v>
      </c>
    </row>
    <row r="12" spans="1:10" s="1" customFormat="1" ht="28.5" customHeight="1">
      <c r="A12" s="33">
        <v>11000000</v>
      </c>
      <c r="B12" s="34" t="s">
        <v>91</v>
      </c>
      <c r="C12" s="35">
        <f>C13+C19</f>
        <v>14017.3</v>
      </c>
      <c r="D12" s="35">
        <f>D13+D19</f>
        <v>14751.21</v>
      </c>
      <c r="E12" s="32">
        <f t="shared" si="0"/>
        <v>105.23574440156094</v>
      </c>
    </row>
    <row r="13" spans="1:10" ht="30" customHeight="1">
      <c r="A13" s="36">
        <v>11010000</v>
      </c>
      <c r="B13" s="37" t="s">
        <v>14</v>
      </c>
      <c r="C13" s="38">
        <f>C14+C15+C16+C17</f>
        <v>14014.3</v>
      </c>
      <c r="D13" s="38">
        <f>D14+D15+D16+D17+D18</f>
        <v>14746.91</v>
      </c>
      <c r="E13" s="39">
        <f t="shared" si="0"/>
        <v>105.22758896270238</v>
      </c>
    </row>
    <row r="14" spans="1:10" ht="54.75" customHeight="1">
      <c r="A14" s="40">
        <v>11010100</v>
      </c>
      <c r="B14" s="41" t="s">
        <v>8</v>
      </c>
      <c r="C14" s="42">
        <v>12623</v>
      </c>
      <c r="D14" s="42">
        <v>13168.5</v>
      </c>
      <c r="E14" s="43">
        <f t="shared" si="0"/>
        <v>104.32147666957141</v>
      </c>
    </row>
    <row r="15" spans="1:10" ht="106.9" hidden="1" customHeight="1">
      <c r="A15" s="40">
        <v>11010200</v>
      </c>
      <c r="B15" s="44" t="s">
        <v>9</v>
      </c>
      <c r="C15" s="42"/>
      <c r="D15" s="42"/>
      <c r="E15" s="43" t="e">
        <f t="shared" si="0"/>
        <v>#DIV/0!</v>
      </c>
    </row>
    <row r="16" spans="1:10" ht="54.75" customHeight="1">
      <c r="A16" s="40">
        <v>11010400</v>
      </c>
      <c r="B16" s="44" t="s">
        <v>10</v>
      </c>
      <c r="C16" s="42">
        <v>324.5</v>
      </c>
      <c r="D16" s="42">
        <v>419.62</v>
      </c>
      <c r="E16" s="43">
        <f t="shared" si="0"/>
        <v>129.31278890600925</v>
      </c>
    </row>
    <row r="17" spans="1:7" ht="56.25" customHeight="1">
      <c r="A17" s="40">
        <v>11010500</v>
      </c>
      <c r="B17" s="44" t="s">
        <v>11</v>
      </c>
      <c r="C17" s="42">
        <v>1066.8</v>
      </c>
      <c r="D17" s="42">
        <v>1154.79</v>
      </c>
      <c r="E17" s="43">
        <f t="shared" si="0"/>
        <v>108.24803149606299</v>
      </c>
    </row>
    <row r="18" spans="1:7" ht="56.25" customHeight="1">
      <c r="A18" s="40" t="s">
        <v>103</v>
      </c>
      <c r="B18" s="44" t="s">
        <v>104</v>
      </c>
      <c r="C18" s="42">
        <v>0</v>
      </c>
      <c r="D18" s="42">
        <v>4</v>
      </c>
      <c r="E18" s="43">
        <v>0</v>
      </c>
    </row>
    <row r="19" spans="1:7" s="1" customFormat="1" ht="29.25" customHeight="1">
      <c r="A19" s="36">
        <v>11020000</v>
      </c>
      <c r="B19" s="37" t="s">
        <v>92</v>
      </c>
      <c r="C19" s="45">
        <f>C20</f>
        <v>3</v>
      </c>
      <c r="D19" s="45">
        <f>D20</f>
        <v>4.3</v>
      </c>
      <c r="E19" s="39">
        <f t="shared" si="0"/>
        <v>143.33333333333334</v>
      </c>
      <c r="G19" s="8"/>
    </row>
    <row r="20" spans="1:7" ht="28.15" customHeight="1">
      <c r="A20" s="40">
        <v>11020200</v>
      </c>
      <c r="B20" s="41" t="s">
        <v>96</v>
      </c>
      <c r="C20" s="46">
        <v>3</v>
      </c>
      <c r="D20" s="47">
        <v>4.3</v>
      </c>
      <c r="E20" s="43">
        <f t="shared" si="0"/>
        <v>143.33333333333334</v>
      </c>
      <c r="G20" s="7"/>
    </row>
    <row r="21" spans="1:7" s="1" customFormat="1" ht="28.5" customHeight="1">
      <c r="A21" s="48">
        <v>13000000</v>
      </c>
      <c r="B21" s="49" t="s">
        <v>95</v>
      </c>
      <c r="C21" s="50">
        <f>C22+C24</f>
        <v>0</v>
      </c>
      <c r="D21" s="50">
        <f>D22+D24</f>
        <v>0.4</v>
      </c>
      <c r="E21" s="32">
        <v>0</v>
      </c>
      <c r="G21" s="8"/>
    </row>
    <row r="22" spans="1:7" s="1" customFormat="1" ht="27.6" customHeight="1">
      <c r="A22" s="51">
        <v>13010000</v>
      </c>
      <c r="B22" s="52" t="s">
        <v>30</v>
      </c>
      <c r="C22" s="53">
        <f>C23</f>
        <v>0</v>
      </c>
      <c r="D22" s="53">
        <f>D23</f>
        <v>0</v>
      </c>
      <c r="E22" s="39">
        <v>0</v>
      </c>
      <c r="G22" s="8"/>
    </row>
    <row r="23" spans="1:7" s="1" customFormat="1" ht="85.5" customHeight="1">
      <c r="A23" s="54">
        <v>13010200</v>
      </c>
      <c r="B23" s="55" t="s">
        <v>31</v>
      </c>
      <c r="C23" s="56">
        <v>0</v>
      </c>
      <c r="D23" s="56"/>
      <c r="E23" s="43">
        <v>0</v>
      </c>
      <c r="G23" s="8"/>
    </row>
    <row r="24" spans="1:7" s="1" customFormat="1" ht="29.25" customHeight="1">
      <c r="A24" s="51">
        <v>13030000</v>
      </c>
      <c r="B24" s="52" t="s">
        <v>93</v>
      </c>
      <c r="C24" s="53">
        <f>SUM(C25:C25)</f>
        <v>0</v>
      </c>
      <c r="D24" s="53">
        <f>SUM(D25:D25)</f>
        <v>0.4</v>
      </c>
      <c r="E24" s="39">
        <v>0</v>
      </c>
      <c r="G24" s="8"/>
    </row>
    <row r="25" spans="1:7" ht="56.45" customHeight="1">
      <c r="A25" s="54">
        <v>13030100</v>
      </c>
      <c r="B25" s="55" t="s">
        <v>32</v>
      </c>
      <c r="C25" s="56">
        <v>0</v>
      </c>
      <c r="D25" s="47">
        <v>0.4</v>
      </c>
      <c r="E25" s="43">
        <v>0</v>
      </c>
      <c r="G25" s="7"/>
    </row>
    <row r="26" spans="1:7" s="1" customFormat="1" ht="30" customHeight="1">
      <c r="A26" s="48">
        <v>14000000</v>
      </c>
      <c r="B26" s="49" t="s">
        <v>33</v>
      </c>
      <c r="C26" s="50">
        <f>SUM(C27+C29+C31)</f>
        <v>4596.8999999999996</v>
      </c>
      <c r="D26" s="50">
        <f>SUM(D27+D29+D31)</f>
        <v>4498.5339999999997</v>
      </c>
      <c r="E26" s="32">
        <f t="shared" si="0"/>
        <v>97.860166634035977</v>
      </c>
      <c r="G26" s="8"/>
    </row>
    <row r="27" spans="1:7" s="1" customFormat="1" ht="54" customHeight="1">
      <c r="A27" s="51">
        <v>14020000</v>
      </c>
      <c r="B27" s="52" t="s">
        <v>34</v>
      </c>
      <c r="C27" s="53">
        <f>SUM(C28)</f>
        <v>360</v>
      </c>
      <c r="D27" s="53">
        <f>SUM(D28)</f>
        <v>374.85700000000003</v>
      </c>
      <c r="E27" s="39">
        <f t="shared" si="0"/>
        <v>104.12694444444446</v>
      </c>
      <c r="G27" s="8"/>
    </row>
    <row r="28" spans="1:7" s="1" customFormat="1" ht="27" customHeight="1">
      <c r="A28" s="54">
        <v>14021900</v>
      </c>
      <c r="B28" s="55" t="s">
        <v>35</v>
      </c>
      <c r="C28" s="56">
        <v>360</v>
      </c>
      <c r="D28" s="56">
        <v>374.85700000000003</v>
      </c>
      <c r="E28" s="43">
        <f t="shared" si="0"/>
        <v>104.12694444444446</v>
      </c>
      <c r="G28" s="8"/>
    </row>
    <row r="29" spans="1:7" s="1" customFormat="1" ht="54.75" customHeight="1">
      <c r="A29" s="51">
        <v>14030000</v>
      </c>
      <c r="B29" s="52" t="s">
        <v>36</v>
      </c>
      <c r="C29" s="53">
        <f>SUM(C30)</f>
        <v>3346.9</v>
      </c>
      <c r="D29" s="53">
        <f>SUM(D30)</f>
        <v>3284.7979999999998</v>
      </c>
      <c r="E29" s="39">
        <f t="shared" si="0"/>
        <v>98.144491917894157</v>
      </c>
      <c r="G29" s="8"/>
    </row>
    <row r="30" spans="1:7" s="1" customFormat="1" ht="28.9" customHeight="1">
      <c r="A30" s="54">
        <v>14031900</v>
      </c>
      <c r="B30" s="55" t="s">
        <v>35</v>
      </c>
      <c r="C30" s="56">
        <v>3346.9</v>
      </c>
      <c r="D30" s="56">
        <v>3284.7979999999998</v>
      </c>
      <c r="E30" s="43">
        <f t="shared" si="0"/>
        <v>98.144491917894157</v>
      </c>
      <c r="G30" s="8"/>
    </row>
    <row r="31" spans="1:7" s="1" customFormat="1" ht="55.5" customHeight="1">
      <c r="A31" s="51">
        <v>14040000</v>
      </c>
      <c r="B31" s="52" t="s">
        <v>37</v>
      </c>
      <c r="C31" s="53">
        <f>C32+C33</f>
        <v>890</v>
      </c>
      <c r="D31" s="53">
        <f>D32+D33</f>
        <v>838.87900000000002</v>
      </c>
      <c r="E31" s="39">
        <f t="shared" si="0"/>
        <v>94.256067415730342</v>
      </c>
      <c r="G31" s="8"/>
    </row>
    <row r="32" spans="1:7" s="1" customFormat="1" ht="137.44999999999999" customHeight="1">
      <c r="A32" s="54">
        <v>14040100</v>
      </c>
      <c r="B32" s="55" t="s">
        <v>74</v>
      </c>
      <c r="C32" s="56">
        <v>515</v>
      </c>
      <c r="D32" s="56">
        <v>482.70699999999999</v>
      </c>
      <c r="E32" s="39">
        <f t="shared" si="0"/>
        <v>93.729514563106804</v>
      </c>
      <c r="G32" s="8"/>
    </row>
    <row r="33" spans="1:7" s="1" customFormat="1" ht="82.9" customHeight="1">
      <c r="A33" s="54">
        <v>14040200</v>
      </c>
      <c r="B33" s="55" t="s">
        <v>75</v>
      </c>
      <c r="C33" s="56">
        <v>375</v>
      </c>
      <c r="D33" s="56">
        <v>356.17200000000003</v>
      </c>
      <c r="E33" s="39">
        <f t="shared" si="0"/>
        <v>94.979200000000006</v>
      </c>
      <c r="G33" s="8"/>
    </row>
    <row r="34" spans="1:7" s="1" customFormat="1" ht="26.45" customHeight="1">
      <c r="A34" s="48">
        <v>18000000</v>
      </c>
      <c r="B34" s="49" t="s">
        <v>94</v>
      </c>
      <c r="C34" s="50">
        <f>SUM(C35+C45+C48)</f>
        <v>8001.3</v>
      </c>
      <c r="D34" s="50">
        <f>SUM(D35+D45+D48)</f>
        <v>7872.0920000000006</v>
      </c>
      <c r="E34" s="32">
        <f t="shared" si="0"/>
        <v>98.385162411108197</v>
      </c>
      <c r="G34" s="8"/>
    </row>
    <row r="35" spans="1:7" s="1" customFormat="1" ht="27" customHeight="1">
      <c r="A35" s="51">
        <v>18010000</v>
      </c>
      <c r="B35" s="52" t="s">
        <v>38</v>
      </c>
      <c r="C35" s="53">
        <f>SUM(C36:C44)</f>
        <v>1291.8</v>
      </c>
      <c r="D35" s="53">
        <f>SUM(D36:D44)</f>
        <v>1601.1080000000002</v>
      </c>
      <c r="E35" s="39">
        <f t="shared" si="0"/>
        <v>123.94395417247253</v>
      </c>
      <c r="G35" s="8"/>
    </row>
    <row r="36" spans="1:7" s="1" customFormat="1" ht="83.45" customHeight="1">
      <c r="A36" s="54">
        <v>18010100</v>
      </c>
      <c r="B36" s="55" t="s">
        <v>39</v>
      </c>
      <c r="C36" s="56">
        <v>24</v>
      </c>
      <c r="D36" s="56">
        <v>22.937000000000001</v>
      </c>
      <c r="E36" s="43">
        <f t="shared" si="0"/>
        <v>95.57083333333334</v>
      </c>
      <c r="G36" s="8"/>
    </row>
    <row r="37" spans="1:7" s="1" customFormat="1" ht="81.75" customHeight="1">
      <c r="A37" s="54">
        <v>18010200</v>
      </c>
      <c r="B37" s="55" t="s">
        <v>40</v>
      </c>
      <c r="C37" s="56">
        <v>64</v>
      </c>
      <c r="D37" s="56">
        <v>71.704999999999998</v>
      </c>
      <c r="E37" s="43">
        <f>D37/C37*100</f>
        <v>112.0390625</v>
      </c>
      <c r="G37" s="8"/>
    </row>
    <row r="38" spans="1:7" s="1" customFormat="1" ht="81.75" customHeight="1">
      <c r="A38" s="54">
        <v>18010300</v>
      </c>
      <c r="B38" s="55" t="s">
        <v>41</v>
      </c>
      <c r="C38" s="56">
        <v>74</v>
      </c>
      <c r="D38" s="56">
        <v>76.930000000000007</v>
      </c>
      <c r="E38" s="43">
        <f t="shared" si="0"/>
        <v>103.95945945945945</v>
      </c>
      <c r="G38" s="8"/>
    </row>
    <row r="39" spans="1:7" s="1" customFormat="1" ht="81.75" customHeight="1">
      <c r="A39" s="54">
        <v>18010400</v>
      </c>
      <c r="B39" s="55" t="s">
        <v>42</v>
      </c>
      <c r="C39" s="56">
        <v>50</v>
      </c>
      <c r="D39" s="56">
        <v>97.335999999999999</v>
      </c>
      <c r="E39" s="43">
        <f t="shared" si="0"/>
        <v>194.672</v>
      </c>
      <c r="G39" s="8"/>
    </row>
    <row r="40" spans="1:7" s="1" customFormat="1" ht="28.5" customHeight="1">
      <c r="A40" s="54">
        <v>18010500</v>
      </c>
      <c r="B40" s="55" t="s">
        <v>43</v>
      </c>
      <c r="C40" s="56">
        <v>73.2</v>
      </c>
      <c r="D40" s="56">
        <v>119.7</v>
      </c>
      <c r="E40" s="43">
        <f t="shared" si="0"/>
        <v>163.52459016393442</v>
      </c>
      <c r="G40" s="8"/>
    </row>
    <row r="41" spans="1:7" s="1" customFormat="1" ht="28.9" customHeight="1">
      <c r="A41" s="54">
        <v>18010600</v>
      </c>
      <c r="B41" s="55" t="s">
        <v>44</v>
      </c>
      <c r="C41" s="56">
        <v>192.6</v>
      </c>
      <c r="D41" s="56">
        <v>342.9</v>
      </c>
      <c r="E41" s="43">
        <f t="shared" si="0"/>
        <v>178.03738317757009</v>
      </c>
      <c r="G41" s="8"/>
    </row>
    <row r="42" spans="1:7" s="1" customFormat="1" ht="27.75" customHeight="1">
      <c r="A42" s="54">
        <v>18010700</v>
      </c>
      <c r="B42" s="55" t="s">
        <v>45</v>
      </c>
      <c r="C42" s="56">
        <v>579</v>
      </c>
      <c r="D42" s="56">
        <v>533.70000000000005</v>
      </c>
      <c r="E42" s="43">
        <f t="shared" si="0"/>
        <v>92.176165803108816</v>
      </c>
      <c r="G42" s="8"/>
    </row>
    <row r="43" spans="1:7" s="1" customFormat="1" ht="30" customHeight="1">
      <c r="A43" s="54">
        <v>18010900</v>
      </c>
      <c r="B43" s="55" t="s">
        <v>46</v>
      </c>
      <c r="C43" s="56">
        <v>210</v>
      </c>
      <c r="D43" s="56">
        <v>310.89999999999998</v>
      </c>
      <c r="E43" s="43">
        <f t="shared" si="0"/>
        <v>148.04761904761904</v>
      </c>
      <c r="G43" s="8"/>
    </row>
    <row r="44" spans="1:7" s="1" customFormat="1" ht="30" customHeight="1">
      <c r="A44" s="54">
        <v>18011000</v>
      </c>
      <c r="B44" s="55" t="s">
        <v>47</v>
      </c>
      <c r="C44" s="56">
        <v>25</v>
      </c>
      <c r="D44" s="56">
        <v>25</v>
      </c>
      <c r="E44" s="43">
        <f t="shared" si="0"/>
        <v>100</v>
      </c>
      <c r="G44" s="8"/>
    </row>
    <row r="45" spans="1:7" s="1" customFormat="1" ht="28.15" customHeight="1">
      <c r="A45" s="51">
        <v>18030000</v>
      </c>
      <c r="B45" s="52" t="s">
        <v>48</v>
      </c>
      <c r="C45" s="99">
        <f>SUM(C46:C47)</f>
        <v>20.5</v>
      </c>
      <c r="D45" s="53">
        <f>SUM(D46:D47)</f>
        <v>55.446999999999996</v>
      </c>
      <c r="E45" s="39">
        <f>D45/C45*100</f>
        <v>270.47317073170734</v>
      </c>
      <c r="G45" s="8"/>
    </row>
    <row r="46" spans="1:7" s="1" customFormat="1" ht="29.45" customHeight="1">
      <c r="A46" s="54">
        <v>18030100</v>
      </c>
      <c r="B46" s="55" t="s">
        <v>49</v>
      </c>
      <c r="C46" s="98">
        <v>0.5</v>
      </c>
      <c r="D46" s="56">
        <v>3.3</v>
      </c>
      <c r="E46" s="43">
        <f t="shared" ref="E46:E52" si="1">D46/C46*100</f>
        <v>660</v>
      </c>
      <c r="G46" s="8"/>
    </row>
    <row r="47" spans="1:7" s="1" customFormat="1" ht="28.9" customHeight="1">
      <c r="A47" s="54">
        <v>18030200</v>
      </c>
      <c r="B47" s="55" t="s">
        <v>50</v>
      </c>
      <c r="C47" s="56">
        <v>20</v>
      </c>
      <c r="D47" s="56">
        <v>52.146999999999998</v>
      </c>
      <c r="E47" s="43">
        <f t="shared" si="1"/>
        <v>260.73499999999996</v>
      </c>
      <c r="G47" s="8"/>
    </row>
    <row r="48" spans="1:7" s="1" customFormat="1" ht="29.45" customHeight="1">
      <c r="A48" s="51">
        <v>18050000</v>
      </c>
      <c r="B48" s="52" t="s">
        <v>51</v>
      </c>
      <c r="C48" s="53">
        <f>SUM(C49:C51)</f>
        <v>6689</v>
      </c>
      <c r="D48" s="53">
        <f>SUM(D49:D51)</f>
        <v>6215.5370000000003</v>
      </c>
      <c r="E48" s="39">
        <f t="shared" si="1"/>
        <v>92.921767080281057</v>
      </c>
      <c r="G48" s="8"/>
    </row>
    <row r="49" spans="1:7" s="1" customFormat="1" ht="31.15" customHeight="1">
      <c r="A49" s="54">
        <v>18050300</v>
      </c>
      <c r="B49" s="55" t="s">
        <v>52</v>
      </c>
      <c r="C49" s="56">
        <v>85</v>
      </c>
      <c r="D49" s="56">
        <v>27.536999999999999</v>
      </c>
      <c r="E49" s="43">
        <f t="shared" si="1"/>
        <v>32.396470588235296</v>
      </c>
      <c r="G49" s="8"/>
    </row>
    <row r="50" spans="1:7" s="1" customFormat="1" ht="29.45" customHeight="1">
      <c r="A50" s="54">
        <v>18050400</v>
      </c>
      <c r="B50" s="55" t="s">
        <v>53</v>
      </c>
      <c r="C50" s="56">
        <v>6604</v>
      </c>
      <c r="D50" s="56">
        <v>6188</v>
      </c>
      <c r="E50" s="43">
        <f t="shared" si="1"/>
        <v>93.7007874015748</v>
      </c>
      <c r="G50" s="8"/>
    </row>
    <row r="51" spans="1:7" s="1" customFormat="1" ht="84" customHeight="1">
      <c r="A51" s="54">
        <v>18050500</v>
      </c>
      <c r="B51" s="55" t="s">
        <v>54</v>
      </c>
      <c r="C51" s="56">
        <v>0</v>
      </c>
      <c r="D51" s="56">
        <v>0</v>
      </c>
      <c r="E51" s="43">
        <v>0</v>
      </c>
      <c r="G51" s="8"/>
    </row>
    <row r="52" spans="1:7" s="1" customFormat="1" ht="31.9" customHeight="1">
      <c r="A52" s="57">
        <v>20000000</v>
      </c>
      <c r="B52" s="34" t="s">
        <v>12</v>
      </c>
      <c r="C52" s="58">
        <f>C53+C58+C67</f>
        <v>217.5</v>
      </c>
      <c r="D52" s="58">
        <f>D53+D58+D67</f>
        <v>228.755</v>
      </c>
      <c r="E52" s="32">
        <f t="shared" si="1"/>
        <v>105.17471264367816</v>
      </c>
      <c r="G52" s="8"/>
    </row>
    <row r="53" spans="1:7" s="1" customFormat="1" ht="35.25" customHeight="1">
      <c r="A53" s="57">
        <v>21000000</v>
      </c>
      <c r="B53" s="34" t="s">
        <v>13</v>
      </c>
      <c r="C53" s="50">
        <f>C54</f>
        <v>0</v>
      </c>
      <c r="D53" s="50">
        <f>D54</f>
        <v>2.2149999999999999</v>
      </c>
      <c r="E53" s="32">
        <v>0</v>
      </c>
      <c r="G53" s="8"/>
    </row>
    <row r="54" spans="1:7" s="1" customFormat="1" ht="30.6" customHeight="1">
      <c r="A54" s="51">
        <v>21080000</v>
      </c>
      <c r="B54" s="51" t="s">
        <v>55</v>
      </c>
      <c r="C54" s="59">
        <f>SUM(C55:C57)</f>
        <v>0</v>
      </c>
      <c r="D54" s="59">
        <f>SUM(D55:D57)</f>
        <v>2.2149999999999999</v>
      </c>
      <c r="E54" s="39">
        <v>0</v>
      </c>
      <c r="G54" s="7"/>
    </row>
    <row r="55" spans="1:7" s="1" customFormat="1" ht="0.6" customHeight="1">
      <c r="A55" s="54">
        <v>21080900</v>
      </c>
      <c r="B55" s="55" t="s">
        <v>73</v>
      </c>
      <c r="C55" s="60"/>
      <c r="D55" s="60"/>
      <c r="E55" s="43" t="e">
        <f t="shared" ref="E55:E61" si="2">D55/C55*100</f>
        <v>#DIV/0!</v>
      </c>
      <c r="G55" s="7"/>
    </row>
    <row r="56" spans="1:7" s="1" customFormat="1" ht="32.25" customHeight="1">
      <c r="A56" s="61">
        <v>21081100</v>
      </c>
      <c r="B56" s="41" t="s">
        <v>29</v>
      </c>
      <c r="C56" s="60">
        <v>0</v>
      </c>
      <c r="D56" s="60">
        <v>2.2149999999999999</v>
      </c>
      <c r="E56" s="43">
        <v>0</v>
      </c>
      <c r="G56" s="7"/>
    </row>
    <row r="57" spans="1:7" s="1" customFormat="1" ht="81" customHeight="1">
      <c r="A57" s="54">
        <v>21081500</v>
      </c>
      <c r="B57" s="55" t="s">
        <v>56</v>
      </c>
      <c r="C57" s="60"/>
      <c r="D57" s="60"/>
      <c r="E57" s="43">
        <v>0</v>
      </c>
      <c r="G57" s="7"/>
    </row>
    <row r="58" spans="1:7" s="1" customFormat="1" ht="58.5" customHeight="1">
      <c r="A58" s="48">
        <v>22000000</v>
      </c>
      <c r="B58" s="49" t="s">
        <v>57</v>
      </c>
      <c r="C58" s="62">
        <f>C59+C62+C64</f>
        <v>102.5</v>
      </c>
      <c r="D58" s="62">
        <f>D59+D62+D64+D66</f>
        <v>111.20599999999999</v>
      </c>
      <c r="E58" s="32">
        <f t="shared" si="2"/>
        <v>108.49365853658534</v>
      </c>
      <c r="G58" s="8"/>
    </row>
    <row r="59" spans="1:7" s="9" customFormat="1" ht="30" customHeight="1">
      <c r="A59" s="51">
        <v>22010000</v>
      </c>
      <c r="B59" s="52" t="s">
        <v>58</v>
      </c>
      <c r="C59" s="99">
        <f>SUM(C60:C61)</f>
        <v>2.5499999999999998</v>
      </c>
      <c r="D59" s="99">
        <f>SUM(D60:D61)</f>
        <v>3.3250000000000002</v>
      </c>
      <c r="E59" s="39">
        <f t="shared" si="2"/>
        <v>130.39215686274511</v>
      </c>
    </row>
    <row r="60" spans="1:7" s="1" customFormat="1" ht="33" customHeight="1">
      <c r="A60" s="54">
        <v>22012500</v>
      </c>
      <c r="B60" s="55" t="s">
        <v>59</v>
      </c>
      <c r="C60" s="98">
        <v>2.5499999999999998</v>
      </c>
      <c r="D60" s="98">
        <v>3.3250000000000002</v>
      </c>
      <c r="E60" s="43">
        <f t="shared" si="2"/>
        <v>130.39215686274511</v>
      </c>
    </row>
    <row r="61" spans="1:7" s="1" customFormat="1" ht="163.9" hidden="1" customHeight="1">
      <c r="A61" s="54">
        <v>22012900</v>
      </c>
      <c r="B61" s="55" t="s">
        <v>71</v>
      </c>
      <c r="C61" s="56"/>
      <c r="D61" s="56"/>
      <c r="E61" s="43" t="e">
        <f t="shared" si="2"/>
        <v>#DIV/0!</v>
      </c>
    </row>
    <row r="62" spans="1:7" s="1" customFormat="1" ht="57" customHeight="1">
      <c r="A62" s="51">
        <v>22080000</v>
      </c>
      <c r="B62" s="52" t="s">
        <v>60</v>
      </c>
      <c r="C62" s="53">
        <f>SUM(C63)</f>
        <v>89</v>
      </c>
      <c r="D62" s="53">
        <f>SUM(D63)</f>
        <v>93.103999999999999</v>
      </c>
      <c r="E62" s="39">
        <f t="shared" ref="E62:E68" si="3">D62/C62*100</f>
        <v>104.61123595505617</v>
      </c>
    </row>
    <row r="63" spans="1:7" s="1" customFormat="1" ht="57.6" customHeight="1">
      <c r="A63" s="54">
        <v>22080400</v>
      </c>
      <c r="B63" s="55" t="s">
        <v>61</v>
      </c>
      <c r="C63" s="56">
        <v>89</v>
      </c>
      <c r="D63" s="56">
        <v>93.103999999999999</v>
      </c>
      <c r="E63" s="43">
        <f t="shared" si="3"/>
        <v>104.61123595505617</v>
      </c>
    </row>
    <row r="64" spans="1:7" s="1" customFormat="1" ht="33" customHeight="1">
      <c r="A64" s="51">
        <v>22090000</v>
      </c>
      <c r="B64" s="52" t="s">
        <v>62</v>
      </c>
      <c r="C64" s="53">
        <f>SUM(C65:C66)</f>
        <v>10.95</v>
      </c>
      <c r="D64" s="53">
        <f>D65</f>
        <v>13.045999999999999</v>
      </c>
      <c r="E64" s="39">
        <f t="shared" si="3"/>
        <v>119.14155251141551</v>
      </c>
    </row>
    <row r="65" spans="1:10" s="1" customFormat="1" ht="82.5" customHeight="1">
      <c r="A65" s="54">
        <v>22090100</v>
      </c>
      <c r="B65" s="55" t="s">
        <v>63</v>
      </c>
      <c r="C65" s="56">
        <v>10.95</v>
      </c>
      <c r="D65" s="56">
        <v>13.045999999999999</v>
      </c>
      <c r="E65" s="43">
        <v>118.2</v>
      </c>
    </row>
    <row r="66" spans="1:10" s="1" customFormat="1" ht="60.75" customHeight="1">
      <c r="A66" s="48">
        <v>22130000</v>
      </c>
      <c r="B66" s="49" t="s">
        <v>82</v>
      </c>
      <c r="C66" s="56">
        <v>0</v>
      </c>
      <c r="D66" s="56">
        <v>1.7310000000000001</v>
      </c>
      <c r="E66" s="43">
        <v>0</v>
      </c>
    </row>
    <row r="67" spans="1:10" s="1" customFormat="1" ht="27.75" customHeight="1">
      <c r="A67" s="48">
        <v>24000000</v>
      </c>
      <c r="B67" s="49" t="s">
        <v>64</v>
      </c>
      <c r="C67" s="50">
        <f>SUM(C68:C68)</f>
        <v>115</v>
      </c>
      <c r="D67" s="50">
        <f>SUM(D68:D68)</f>
        <v>115.334</v>
      </c>
      <c r="E67" s="32">
        <f t="shared" si="3"/>
        <v>100.29043478260871</v>
      </c>
    </row>
    <row r="68" spans="1:10" s="1" customFormat="1" ht="27.75" customHeight="1">
      <c r="A68" s="54">
        <v>24060000</v>
      </c>
      <c r="B68" s="55" t="s">
        <v>55</v>
      </c>
      <c r="C68" s="56">
        <v>115</v>
      </c>
      <c r="D68" s="56">
        <v>115.334</v>
      </c>
      <c r="E68" s="43">
        <f t="shared" si="3"/>
        <v>100.29043478260871</v>
      </c>
    </row>
    <row r="69" spans="1:10" s="1" customFormat="1" ht="30" customHeight="1">
      <c r="A69" s="48">
        <v>30000000</v>
      </c>
      <c r="B69" s="49" t="s">
        <v>65</v>
      </c>
      <c r="C69" s="50">
        <f>C72</f>
        <v>0</v>
      </c>
      <c r="D69" s="50">
        <f>D72</f>
        <v>0</v>
      </c>
      <c r="E69" s="43">
        <v>0</v>
      </c>
    </row>
    <row r="70" spans="1:10" s="1" customFormat="1" ht="0.6" hidden="1" customHeight="1">
      <c r="A70" s="54">
        <v>31010200</v>
      </c>
      <c r="B70" s="55" t="s">
        <v>66</v>
      </c>
      <c r="C70" s="56"/>
      <c r="D70" s="56"/>
      <c r="E70" s="32"/>
    </row>
    <row r="71" spans="1:10" s="1" customFormat="1" ht="105" hidden="1" customHeight="1">
      <c r="A71" s="54"/>
      <c r="B71" s="55"/>
      <c r="C71" s="56"/>
      <c r="D71" s="56"/>
      <c r="E71" s="32"/>
    </row>
    <row r="72" spans="1:10" s="1" customFormat="1" ht="112.5" customHeight="1">
      <c r="A72" s="54">
        <v>31010200</v>
      </c>
      <c r="B72" s="55" t="s">
        <v>79</v>
      </c>
      <c r="C72" s="56">
        <v>0</v>
      </c>
      <c r="D72" s="56">
        <v>0</v>
      </c>
      <c r="E72" s="43">
        <v>0</v>
      </c>
    </row>
    <row r="73" spans="1:10" s="1" customFormat="1" ht="33.75" customHeight="1">
      <c r="A73" s="57"/>
      <c r="B73" s="63" t="s">
        <v>22</v>
      </c>
      <c r="C73" s="58">
        <f>C11+C52+C72</f>
        <v>26832.999999999996</v>
      </c>
      <c r="D73" s="58">
        <f>D11+D52+D72</f>
        <v>27350.991000000002</v>
      </c>
      <c r="E73" s="32">
        <f t="shared" ref="E73:E91" si="4">D73/C73*100</f>
        <v>101.93042522267359</v>
      </c>
    </row>
    <row r="74" spans="1:10" s="1" customFormat="1" ht="32.450000000000003" customHeight="1">
      <c r="A74" s="57">
        <v>40000000</v>
      </c>
      <c r="B74" s="34" t="s">
        <v>3</v>
      </c>
      <c r="C74" s="64">
        <f>C75</f>
        <v>81227.721999999994</v>
      </c>
      <c r="D74" s="64">
        <f>D75</f>
        <v>80559.955999999991</v>
      </c>
      <c r="E74" s="32">
        <f t="shared" si="4"/>
        <v>99.177908744012285</v>
      </c>
    </row>
    <row r="75" spans="1:10" s="1" customFormat="1" ht="32.450000000000003" customHeight="1">
      <c r="A75" s="65">
        <v>41000000</v>
      </c>
      <c r="B75" s="66" t="s">
        <v>15</v>
      </c>
      <c r="C75" s="64">
        <f>C76+C79+C85</f>
        <v>81227.721999999994</v>
      </c>
      <c r="D75" s="64">
        <f>D76+D79+D85</f>
        <v>80559.955999999991</v>
      </c>
      <c r="E75" s="32">
        <f t="shared" si="4"/>
        <v>99.177908744012285</v>
      </c>
    </row>
    <row r="76" spans="1:10" s="1" customFormat="1" ht="35.25" customHeight="1">
      <c r="A76" s="67">
        <v>41020000</v>
      </c>
      <c r="B76" s="68" t="s">
        <v>28</v>
      </c>
      <c r="C76" s="69">
        <f>C77+C78</f>
        <v>24649.8</v>
      </c>
      <c r="D76" s="69">
        <f>D77+D78</f>
        <v>24649.8</v>
      </c>
      <c r="E76" s="39">
        <f t="shared" si="4"/>
        <v>100</v>
      </c>
      <c r="F76" s="8"/>
      <c r="G76" s="8"/>
      <c r="H76" s="8"/>
      <c r="I76" s="8"/>
      <c r="J76" s="8"/>
    </row>
    <row r="77" spans="1:10" s="1" customFormat="1" ht="33" customHeight="1">
      <c r="A77" s="70">
        <v>41020100</v>
      </c>
      <c r="B77" s="71" t="s">
        <v>16</v>
      </c>
      <c r="C77" s="72">
        <v>23157.599999999999</v>
      </c>
      <c r="D77" s="72">
        <v>23157.599999999999</v>
      </c>
      <c r="E77" s="43">
        <f t="shared" si="4"/>
        <v>100</v>
      </c>
      <c r="F77" s="8"/>
      <c r="G77" s="8"/>
      <c r="H77" s="8"/>
      <c r="I77" s="8"/>
      <c r="J77" s="8"/>
    </row>
    <row r="78" spans="1:10" s="1" customFormat="1" ht="139.5" customHeight="1">
      <c r="A78" s="70">
        <v>41021400</v>
      </c>
      <c r="B78" s="71" t="s">
        <v>77</v>
      </c>
      <c r="C78" s="72">
        <v>1492.2</v>
      </c>
      <c r="D78" s="72">
        <v>1492.2</v>
      </c>
      <c r="E78" s="43">
        <f t="shared" si="4"/>
        <v>100</v>
      </c>
      <c r="F78" s="8"/>
      <c r="G78" s="8"/>
      <c r="H78" s="8"/>
      <c r="I78" s="8"/>
      <c r="J78" s="8"/>
    </row>
    <row r="79" spans="1:10" s="9" customFormat="1" ht="35.450000000000003" customHeight="1">
      <c r="A79" s="67">
        <v>41030000</v>
      </c>
      <c r="B79" s="68" t="s">
        <v>83</v>
      </c>
      <c r="C79" s="69">
        <f>+C81+C80+C82+C83+C84</f>
        <v>51879.499999999993</v>
      </c>
      <c r="D79" s="69">
        <f>+D81+D80+D82+D83+D84</f>
        <v>51449.899999999994</v>
      </c>
      <c r="E79" s="39">
        <f t="shared" si="4"/>
        <v>99.171927254503217</v>
      </c>
      <c r="F79" s="18"/>
      <c r="G79" s="18"/>
      <c r="H79" s="18"/>
      <c r="I79" s="18"/>
      <c r="J79" s="18"/>
    </row>
    <row r="80" spans="1:10" s="1" customFormat="1" ht="57" customHeight="1">
      <c r="A80" s="54">
        <v>41031100</v>
      </c>
      <c r="B80" s="55" t="s">
        <v>101</v>
      </c>
      <c r="C80" s="100">
        <v>2288.1</v>
      </c>
      <c r="D80" s="100">
        <v>2288.1</v>
      </c>
      <c r="E80" s="102">
        <f t="shared" si="4"/>
        <v>100</v>
      </c>
      <c r="F80" s="8"/>
      <c r="G80" s="8"/>
      <c r="H80" s="8"/>
      <c r="I80" s="8"/>
      <c r="J80" s="8"/>
    </row>
    <row r="81" spans="1:10" s="1" customFormat="1" ht="33" customHeight="1">
      <c r="A81" s="54">
        <v>41033900</v>
      </c>
      <c r="B81" s="55" t="s">
        <v>67</v>
      </c>
      <c r="C81" s="42">
        <v>42967.1</v>
      </c>
      <c r="D81" s="42">
        <v>42967.1</v>
      </c>
      <c r="E81" s="43">
        <f t="shared" si="4"/>
        <v>100</v>
      </c>
      <c r="F81" s="8"/>
      <c r="G81" s="8"/>
      <c r="H81" s="8"/>
      <c r="I81" s="8"/>
      <c r="J81" s="8"/>
    </row>
    <row r="82" spans="1:10" s="1" customFormat="1" ht="57" customHeight="1">
      <c r="A82" s="101">
        <v>41035400</v>
      </c>
      <c r="B82" s="55" t="s">
        <v>98</v>
      </c>
      <c r="C82" s="42">
        <v>96</v>
      </c>
      <c r="D82" s="42">
        <v>96</v>
      </c>
      <c r="E82" s="43">
        <f t="shared" si="4"/>
        <v>100</v>
      </c>
      <c r="F82" s="8"/>
      <c r="G82" s="8"/>
      <c r="H82" s="8"/>
      <c r="I82" s="8"/>
      <c r="J82" s="8"/>
    </row>
    <row r="83" spans="1:10" s="1" customFormat="1" ht="87" customHeight="1">
      <c r="A83" s="101">
        <v>41036000</v>
      </c>
      <c r="B83" s="55" t="s">
        <v>99</v>
      </c>
      <c r="C83" s="42">
        <v>1066.7</v>
      </c>
      <c r="D83" s="42">
        <v>637.1</v>
      </c>
      <c r="E83" s="43">
        <f t="shared" si="4"/>
        <v>59.726258554420177</v>
      </c>
      <c r="F83" s="8"/>
      <c r="G83" s="8"/>
      <c r="H83" s="8"/>
      <c r="I83" s="8"/>
      <c r="J83" s="8"/>
    </row>
    <row r="84" spans="1:10" s="1" customFormat="1" ht="61.9" customHeight="1">
      <c r="A84" s="101">
        <v>41036300</v>
      </c>
      <c r="B84" s="55" t="s">
        <v>100</v>
      </c>
      <c r="C84" s="42">
        <v>5461.6</v>
      </c>
      <c r="D84" s="42">
        <v>5461.6</v>
      </c>
      <c r="E84" s="43">
        <f t="shared" si="4"/>
        <v>100</v>
      </c>
      <c r="F84" s="8"/>
      <c r="G84" s="8"/>
      <c r="H84" s="8"/>
      <c r="I84" s="8"/>
      <c r="J84" s="8"/>
    </row>
    <row r="85" spans="1:10" ht="34.5" customHeight="1">
      <c r="A85" s="67">
        <v>41050000</v>
      </c>
      <c r="B85" s="68" t="s">
        <v>23</v>
      </c>
      <c r="C85" s="38">
        <f>SUM(C86:C88)</f>
        <v>4698.4220000000005</v>
      </c>
      <c r="D85" s="38">
        <f>SUM(D86:D88)</f>
        <v>4460.2560000000003</v>
      </c>
      <c r="E85" s="39">
        <f t="shared" si="4"/>
        <v>94.930936386727282</v>
      </c>
    </row>
    <row r="86" spans="1:10" ht="117" customHeight="1">
      <c r="A86" s="70">
        <v>41050400</v>
      </c>
      <c r="B86" s="71" t="s">
        <v>106</v>
      </c>
      <c r="C86" s="42">
        <v>4172.2110000000002</v>
      </c>
      <c r="D86" s="42">
        <v>4172.2110000000002</v>
      </c>
      <c r="E86" s="43">
        <f t="shared" si="4"/>
        <v>100</v>
      </c>
    </row>
    <row r="87" spans="1:10" ht="34.9" customHeight="1">
      <c r="A87" s="54">
        <v>41053900</v>
      </c>
      <c r="B87" s="55" t="s">
        <v>68</v>
      </c>
      <c r="C87" s="42">
        <v>103.042</v>
      </c>
      <c r="D87" s="42">
        <v>47.042000000000002</v>
      </c>
      <c r="E87" s="43">
        <f t="shared" si="4"/>
        <v>45.653228780497273</v>
      </c>
    </row>
    <row r="88" spans="1:10" ht="119.45" customHeight="1">
      <c r="A88" s="54">
        <v>41059300</v>
      </c>
      <c r="B88" s="55" t="s">
        <v>102</v>
      </c>
      <c r="C88" s="42">
        <v>423.16899999999998</v>
      </c>
      <c r="D88" s="42">
        <v>241.00299999999999</v>
      </c>
      <c r="E88" s="43">
        <f t="shared" si="4"/>
        <v>56.951950639106364</v>
      </c>
    </row>
    <row r="89" spans="1:10" s="1" customFormat="1" ht="33" customHeight="1">
      <c r="A89" s="73"/>
      <c r="B89" s="74" t="s">
        <v>1</v>
      </c>
      <c r="C89" s="64">
        <f>C73+C74</f>
        <v>108060.72199999999</v>
      </c>
      <c r="D89" s="75">
        <f>D73+D74</f>
        <v>107910.94699999999</v>
      </c>
      <c r="E89" s="76">
        <f t="shared" si="4"/>
        <v>99.861397372488398</v>
      </c>
    </row>
    <row r="90" spans="1:10" s="1" customFormat="1" ht="31.5" customHeight="1">
      <c r="A90" s="30"/>
      <c r="B90" s="91" t="s">
        <v>24</v>
      </c>
      <c r="C90" s="35"/>
      <c r="D90" s="77"/>
      <c r="E90" s="32"/>
    </row>
    <row r="91" spans="1:10" s="1" customFormat="1" ht="27.75" customHeight="1">
      <c r="A91" s="57">
        <v>10000000</v>
      </c>
      <c r="B91" s="34" t="s">
        <v>7</v>
      </c>
      <c r="C91" s="35">
        <f>SUM(C92)</f>
        <v>2</v>
      </c>
      <c r="D91" s="35">
        <f>SUM(D92)</f>
        <v>1.5229999999999999</v>
      </c>
      <c r="E91" s="32">
        <f t="shared" si="4"/>
        <v>76.149999999999991</v>
      </c>
    </row>
    <row r="92" spans="1:10" s="1" customFormat="1" ht="31.15" customHeight="1">
      <c r="A92" s="78">
        <v>19010000</v>
      </c>
      <c r="B92" s="79" t="s">
        <v>69</v>
      </c>
      <c r="C92" s="97">
        <v>2</v>
      </c>
      <c r="D92" s="97">
        <v>1.5229999999999999</v>
      </c>
      <c r="E92" s="39">
        <f t="shared" ref="E92" si="5">D92/C92*100</f>
        <v>76.149999999999991</v>
      </c>
    </row>
    <row r="93" spans="1:10" s="1" customFormat="1" ht="34.9" customHeight="1">
      <c r="A93" s="57">
        <v>20000000</v>
      </c>
      <c r="B93" s="34" t="s">
        <v>12</v>
      </c>
      <c r="C93" s="35">
        <f>+C94+C96</f>
        <v>690</v>
      </c>
      <c r="D93" s="35">
        <f>+D94+D96</f>
        <v>861.77199999999993</v>
      </c>
      <c r="E93" s="32">
        <f>D93/C93*100</f>
        <v>124.89449275362318</v>
      </c>
    </row>
    <row r="94" spans="1:10" ht="30.6" customHeight="1">
      <c r="A94" s="48">
        <v>24000000</v>
      </c>
      <c r="B94" s="49" t="s">
        <v>64</v>
      </c>
      <c r="C94" s="80">
        <f>C95</f>
        <v>0</v>
      </c>
      <c r="D94" s="80">
        <f>D95</f>
        <v>0.3</v>
      </c>
      <c r="E94" s="32">
        <v>0</v>
      </c>
    </row>
    <row r="95" spans="1:10" ht="87" customHeight="1">
      <c r="A95" s="54">
        <v>24062100</v>
      </c>
      <c r="B95" s="55" t="s">
        <v>97</v>
      </c>
      <c r="C95" s="60">
        <v>0</v>
      </c>
      <c r="D95" s="60">
        <v>0.3</v>
      </c>
      <c r="E95" s="32">
        <v>0</v>
      </c>
    </row>
    <row r="96" spans="1:10" s="1" customFormat="1" ht="33.6" customHeight="1">
      <c r="A96" s="33">
        <v>25000000</v>
      </c>
      <c r="B96" s="34" t="s">
        <v>17</v>
      </c>
      <c r="C96" s="50">
        <f>C97+C101</f>
        <v>690</v>
      </c>
      <c r="D96" s="50">
        <f>D97+D101</f>
        <v>861.47199999999998</v>
      </c>
      <c r="E96" s="32">
        <f t="shared" ref="E96:E100" si="6">D96/C96*100</f>
        <v>124.85101449275362</v>
      </c>
      <c r="F96" s="10"/>
    </row>
    <row r="97" spans="1:8" s="9" customFormat="1" ht="56.25" customHeight="1">
      <c r="A97" s="36">
        <v>25010000</v>
      </c>
      <c r="B97" s="81" t="s">
        <v>18</v>
      </c>
      <c r="C97" s="53">
        <f>C98+C99+C100</f>
        <v>690</v>
      </c>
      <c r="D97" s="53">
        <f>D98+D99+D100</f>
        <v>535.48</v>
      </c>
      <c r="E97" s="39">
        <f t="shared" si="6"/>
        <v>77.605797101449284</v>
      </c>
    </row>
    <row r="98" spans="1:8" ht="55.5" customHeight="1">
      <c r="A98" s="40">
        <v>25010100</v>
      </c>
      <c r="B98" s="44" t="s">
        <v>5</v>
      </c>
      <c r="C98" s="56">
        <v>670</v>
      </c>
      <c r="D98" s="56">
        <v>531.11800000000005</v>
      </c>
      <c r="E98" s="43">
        <f t="shared" si="6"/>
        <v>79.271343283582098</v>
      </c>
    </row>
    <row r="99" spans="1:8" ht="35.450000000000003" customHeight="1">
      <c r="A99" s="40">
        <v>25010300</v>
      </c>
      <c r="B99" s="82" t="s">
        <v>19</v>
      </c>
      <c r="C99" s="72">
        <v>15</v>
      </c>
      <c r="D99" s="72">
        <v>4.3620000000000001</v>
      </c>
      <c r="E99" s="43">
        <f t="shared" si="6"/>
        <v>29.080000000000002</v>
      </c>
      <c r="F99" s="11"/>
      <c r="G99" s="11"/>
      <c r="H99" s="11"/>
    </row>
    <row r="100" spans="1:8" s="1" customFormat="1" ht="57" customHeight="1">
      <c r="A100" s="40">
        <v>25010400</v>
      </c>
      <c r="B100" s="83" t="s">
        <v>20</v>
      </c>
      <c r="C100" s="72">
        <v>5</v>
      </c>
      <c r="D100" s="72">
        <v>0</v>
      </c>
      <c r="E100" s="43">
        <f t="shared" si="6"/>
        <v>0</v>
      </c>
      <c r="F100" s="12"/>
      <c r="G100" s="12"/>
      <c r="H100" s="12"/>
    </row>
    <row r="101" spans="1:8" s="9" customFormat="1" ht="36" customHeight="1">
      <c r="A101" s="36">
        <v>25020000</v>
      </c>
      <c r="B101" s="81" t="s">
        <v>21</v>
      </c>
      <c r="C101" s="69">
        <f>C102+C103</f>
        <v>0</v>
      </c>
      <c r="D101" s="69">
        <f>D102+D103</f>
        <v>325.99200000000002</v>
      </c>
      <c r="E101" s="43">
        <v>0</v>
      </c>
      <c r="F101" s="16"/>
      <c r="G101" s="16"/>
      <c r="H101" s="16"/>
    </row>
    <row r="102" spans="1:8" ht="33.75" customHeight="1">
      <c r="A102" s="40">
        <v>25020100</v>
      </c>
      <c r="B102" s="44" t="s">
        <v>6</v>
      </c>
      <c r="C102" s="72">
        <v>0</v>
      </c>
      <c r="D102" s="42">
        <v>325.99200000000002</v>
      </c>
      <c r="E102" s="43">
        <v>0</v>
      </c>
      <c r="F102" s="11"/>
      <c r="G102" s="11"/>
      <c r="H102" s="11"/>
    </row>
    <row r="103" spans="1:8" ht="138.6" customHeight="1">
      <c r="A103" s="40">
        <v>25020200</v>
      </c>
      <c r="B103" s="55" t="s">
        <v>25</v>
      </c>
      <c r="C103" s="72">
        <v>0</v>
      </c>
      <c r="D103" s="42">
        <v>0</v>
      </c>
      <c r="E103" s="43">
        <v>0</v>
      </c>
      <c r="F103" s="11"/>
      <c r="G103" s="11"/>
      <c r="H103" s="11"/>
    </row>
    <row r="104" spans="1:8" ht="35.450000000000003" customHeight="1">
      <c r="A104" s="48">
        <v>30000000</v>
      </c>
      <c r="B104" s="49" t="s">
        <v>65</v>
      </c>
      <c r="C104" s="64">
        <f>SUM(+C105)</f>
        <v>61.177999999999997</v>
      </c>
      <c r="D104" s="64">
        <f>SUM(+D105)</f>
        <v>61.179000000000002</v>
      </c>
      <c r="E104" s="43">
        <f>D104/C104*100</f>
        <v>100.00163457452027</v>
      </c>
      <c r="F104" s="11"/>
      <c r="G104" s="11"/>
      <c r="H104" s="11"/>
    </row>
    <row r="105" spans="1:8" ht="111" customHeight="1">
      <c r="A105" s="40" t="s">
        <v>80</v>
      </c>
      <c r="B105" s="55" t="s">
        <v>81</v>
      </c>
      <c r="C105" s="72">
        <v>61.177999999999997</v>
      </c>
      <c r="D105" s="42">
        <v>61.179000000000002</v>
      </c>
      <c r="E105" s="43">
        <f>D105/C105*100</f>
        <v>100.00163457452027</v>
      </c>
      <c r="F105" s="11"/>
      <c r="G105" s="11"/>
      <c r="H105" s="11"/>
    </row>
    <row r="106" spans="1:8" ht="29.45" customHeight="1">
      <c r="A106" s="40"/>
      <c r="B106" s="63" t="s">
        <v>70</v>
      </c>
      <c r="C106" s="64">
        <f>SUM(C91+C93+C104)</f>
        <v>753.178</v>
      </c>
      <c r="D106" s="64">
        <f>SUM(D91+D93+D104)</f>
        <v>924.47399999999993</v>
      </c>
      <c r="E106" s="76">
        <f t="shared" ref="E106:E112" si="7">D106/C106*100</f>
        <v>122.74309658540213</v>
      </c>
      <c r="F106" s="11"/>
      <c r="G106" s="11"/>
      <c r="H106" s="11"/>
    </row>
    <row r="107" spans="1:8" s="1" customFormat="1" ht="37.5" customHeight="1">
      <c r="A107" s="84" t="s">
        <v>84</v>
      </c>
      <c r="B107" s="66" t="s">
        <v>83</v>
      </c>
      <c r="C107" s="35">
        <f>C109+C108+C110</f>
        <v>11316.23</v>
      </c>
      <c r="D107" s="35">
        <f>D109+D108+D110</f>
        <v>11316.23</v>
      </c>
      <c r="E107" s="32">
        <f t="shared" si="7"/>
        <v>100</v>
      </c>
    </row>
    <row r="108" spans="1:8" s="1" customFormat="1" ht="57.6" customHeight="1">
      <c r="A108" s="54">
        <v>41053600</v>
      </c>
      <c r="B108" s="71" t="s">
        <v>109</v>
      </c>
      <c r="C108" s="42">
        <v>11316.23</v>
      </c>
      <c r="D108" s="42">
        <v>11316.23</v>
      </c>
      <c r="E108" s="43">
        <f t="shared" si="7"/>
        <v>100</v>
      </c>
    </row>
    <row r="109" spans="1:8" ht="34.15" customHeight="1">
      <c r="A109" s="85">
        <v>41053900</v>
      </c>
      <c r="B109" s="71" t="s">
        <v>27</v>
      </c>
      <c r="C109" s="42">
        <v>0</v>
      </c>
      <c r="D109" s="42">
        <v>0</v>
      </c>
      <c r="E109" s="43" t="e">
        <f t="shared" si="7"/>
        <v>#DIV/0!</v>
      </c>
    </row>
    <row r="110" spans="1:8" ht="79.900000000000006" hidden="1" customHeight="1">
      <c r="A110" s="85">
        <v>41057000</v>
      </c>
      <c r="B110" s="71" t="s">
        <v>72</v>
      </c>
      <c r="C110" s="42"/>
      <c r="D110" s="42"/>
      <c r="E110" s="43"/>
    </row>
    <row r="111" spans="1:8" ht="37.9" customHeight="1">
      <c r="A111" s="86"/>
      <c r="B111" s="31" t="s">
        <v>2</v>
      </c>
      <c r="C111" s="35">
        <f>SUM(C106+C107)</f>
        <v>12069.407999999999</v>
      </c>
      <c r="D111" s="35">
        <f>SUM(D106+D107)</f>
        <v>12240.704</v>
      </c>
      <c r="E111" s="76">
        <f t="shared" si="7"/>
        <v>101.41925768024413</v>
      </c>
    </row>
    <row r="112" spans="1:8" ht="37.15" customHeight="1">
      <c r="A112" s="86"/>
      <c r="B112" s="31" t="s">
        <v>26</v>
      </c>
      <c r="C112" s="35">
        <f>C111+C89</f>
        <v>120130.12999999999</v>
      </c>
      <c r="D112" s="32">
        <f>D111+D89</f>
        <v>120151.65099999998</v>
      </c>
      <c r="E112" s="76">
        <f t="shared" si="7"/>
        <v>100.01791473962443</v>
      </c>
    </row>
    <row r="113" spans="1:5" ht="29.25" customHeight="1">
      <c r="A113" s="93"/>
      <c r="B113" s="94"/>
      <c r="C113" s="95"/>
      <c r="D113" s="96"/>
      <c r="E113" s="96"/>
    </row>
    <row r="114" spans="1:5" ht="25.5" customHeight="1">
      <c r="A114" s="87"/>
      <c r="B114" s="88"/>
      <c r="C114" s="88"/>
      <c r="D114" s="89"/>
      <c r="E114" s="89"/>
    </row>
    <row r="115" spans="1:5" s="1" customFormat="1" ht="27">
      <c r="A115" s="106" t="s">
        <v>110</v>
      </c>
      <c r="B115" s="106"/>
      <c r="C115" s="90"/>
      <c r="D115" s="105" t="s">
        <v>78</v>
      </c>
      <c r="E115" s="105"/>
    </row>
    <row r="116" spans="1:5" ht="29.25" customHeight="1">
      <c r="A116" s="87"/>
      <c r="B116" s="88"/>
      <c r="C116" s="88"/>
      <c r="D116" s="89"/>
      <c r="E116" s="89"/>
    </row>
    <row r="117" spans="1:5" ht="27">
      <c r="A117" s="104" t="s">
        <v>111</v>
      </c>
      <c r="B117" s="104"/>
      <c r="C117" s="115" t="s">
        <v>112</v>
      </c>
      <c r="D117" s="115"/>
      <c r="E117" s="115"/>
    </row>
    <row r="119" spans="1:5">
      <c r="D119" s="19"/>
    </row>
    <row r="121" spans="1:5">
      <c r="D121" s="21"/>
    </row>
    <row r="122" spans="1:5">
      <c r="D122" s="21"/>
    </row>
    <row r="123" spans="1:5">
      <c r="D123" s="21"/>
    </row>
    <row r="124" spans="1:5">
      <c r="D124" s="21"/>
    </row>
    <row r="125" spans="1:5">
      <c r="D125" s="21"/>
    </row>
    <row r="126" spans="1:5">
      <c r="B126" s="23"/>
      <c r="C126" s="23"/>
      <c r="D126" s="17"/>
    </row>
    <row r="127" spans="1:5">
      <c r="D127" s="22"/>
    </row>
    <row r="128" spans="1:5">
      <c r="D128" s="21"/>
    </row>
    <row r="129" spans="1:5" s="1" customFormat="1">
      <c r="A129" s="15"/>
      <c r="B129" s="10"/>
      <c r="C129" s="10"/>
      <c r="D129" s="20"/>
      <c r="E129" s="13"/>
    </row>
    <row r="131" spans="1:5">
      <c r="B131" s="3"/>
      <c r="C131" s="3"/>
    </row>
    <row r="132" spans="1:5">
      <c r="B132" s="3"/>
      <c r="C132" s="3"/>
    </row>
    <row r="134" spans="1:5">
      <c r="D134" s="19"/>
    </row>
    <row r="139" spans="1:5">
      <c r="D139" s="19"/>
    </row>
  </sheetData>
  <mergeCells count="13">
    <mergeCell ref="A117:B117"/>
    <mergeCell ref="D115:E115"/>
    <mergeCell ref="A115:B115"/>
    <mergeCell ref="C3:E3"/>
    <mergeCell ref="D1:E1"/>
    <mergeCell ref="B8:B9"/>
    <mergeCell ref="D8:D9"/>
    <mergeCell ref="A5:E5"/>
    <mergeCell ref="A6:E6"/>
    <mergeCell ref="A8:A9"/>
    <mergeCell ref="E8:E9"/>
    <mergeCell ref="C8:C9"/>
    <mergeCell ref="C117:E11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dohody</vt:lpstr>
      <vt:lpstr>Лист1</vt:lpstr>
      <vt:lpstr>dohody!Заголовки_для_печати</vt:lpstr>
      <vt:lpstr>dohody!Область_печати</vt:lpstr>
    </vt:vector>
  </TitlesOfParts>
  <Company>FU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</dc:creator>
  <cp:lastModifiedBy>Maria</cp:lastModifiedBy>
  <cp:lastPrinted>2026-07-23T11:14:35Z</cp:lastPrinted>
  <dcterms:created xsi:type="dcterms:W3CDTF">2001-06-22T11:07:53Z</dcterms:created>
  <dcterms:modified xsi:type="dcterms:W3CDTF">2026-07-23T12:00:22Z</dcterms:modified>
</cp:coreProperties>
</file>